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user\Desktop\Маркет плейс\Прайс\Итоговая версия\"/>
    </mc:Choice>
  </mc:AlternateContent>
  <xr:revisionPtr revIDLastSave="0" documentId="13_ncr:1_{A1145508-6D95-4F34-B2C1-E46272AEB1A8}" xr6:coauthVersionLast="47" xr6:coauthVersionMax="47" xr10:uidLastSave="{00000000-0000-0000-0000-000000000000}"/>
  <workbookProtection workbookAlgorithmName="SHA-512" workbookHashValue="nh2lBJpGs6FcxGUVD2bKB8ZPV8Dhm79Ckt/KiyPBIQFqbY/HYNVjmVr7N+pCLeL1xIbv1uT3Hb/GHwJPfFZqzA==" workbookSaltValue="Kr8YuYqDm2BlJv8Pgtsknw==" workbookSpinCount="100000" lockStructure="1"/>
  <bookViews>
    <workbookView xWindow="-120" yWindow="-120" windowWidth="29040" windowHeight="15840" xr2:uid="{00000000-000D-0000-FFFF-FFFF00000000}"/>
  </bookViews>
  <sheets>
    <sheet name="Прайс" sheetId="1" r:id="rId1"/>
    <sheet name="Вычисления" sheetId="2" state="hidden" r:id="rId2"/>
    <sheet name=" остататок" sheetId="3" state="hidden" r:id="rId3"/>
    <sheet name="Выгрузка" sheetId="5" state="hidden" r:id="rId4"/>
  </sheets>
  <definedNames>
    <definedName name="_xlnm._FilterDatabase" localSheetId="1" hidden="1">Вычисления!$A$2:$Q$113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3" i="1" l="1"/>
  <c r="R53" i="1"/>
  <c r="E37" i="2"/>
  <c r="F37" i="2"/>
  <c r="O37" i="2"/>
  <c r="D162" i="3"/>
  <c r="P37" i="2" s="1"/>
  <c r="E162" i="3"/>
  <c r="K37" i="2" s="1"/>
  <c r="F53" i="1" s="1"/>
  <c r="O53" i="1" s="1"/>
  <c r="F162" i="3"/>
  <c r="L37" i="2" s="1"/>
  <c r="G53" i="1" s="1"/>
  <c r="G162" i="3"/>
  <c r="M37" i="2" s="1"/>
  <c r="H53" i="1" s="1"/>
  <c r="H162" i="3"/>
  <c r="N37" i="2" s="1"/>
  <c r="I53" i="1" s="1"/>
  <c r="F47" i="2"/>
  <c r="G37" i="2" l="1"/>
  <c r="Q37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3" i="2"/>
  <c r="N62" i="1"/>
  <c r="R62" i="1"/>
  <c r="N63" i="1"/>
  <c r="R63" i="1"/>
  <c r="N64" i="1"/>
  <c r="R64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8" i="1"/>
  <c r="N39" i="1"/>
  <c r="N40" i="1"/>
  <c r="N41" i="1"/>
  <c r="N42" i="1"/>
  <c r="N43" i="1"/>
  <c r="N44" i="1"/>
  <c r="N45" i="1"/>
  <c r="N47" i="1"/>
  <c r="N48" i="1"/>
  <c r="N49" i="1"/>
  <c r="N50" i="1"/>
  <c r="N51" i="1"/>
  <c r="N52" i="1"/>
  <c r="N54" i="1"/>
  <c r="N55" i="1"/>
  <c r="N56" i="1"/>
  <c r="N57" i="1"/>
  <c r="N58" i="1"/>
  <c r="N59" i="1"/>
  <c r="N60" i="1"/>
  <c r="N65" i="1"/>
  <c r="N66" i="1"/>
  <c r="N67" i="1"/>
  <c r="N68" i="1"/>
  <c r="N69" i="1"/>
  <c r="N70" i="1"/>
  <c r="N71" i="1"/>
  <c r="N72" i="1"/>
  <c r="N73" i="1"/>
  <c r="N74" i="1"/>
  <c r="N75" i="1"/>
  <c r="N77" i="1"/>
  <c r="N78" i="1"/>
  <c r="N79" i="1"/>
  <c r="N80" i="1"/>
  <c r="N82" i="1"/>
  <c r="N83" i="1"/>
  <c r="N84" i="1"/>
  <c r="N85" i="1"/>
  <c r="N86" i="1"/>
  <c r="N87" i="1"/>
  <c r="N88" i="1"/>
  <c r="N90" i="1"/>
  <c r="N91" i="1"/>
  <c r="N92" i="1"/>
  <c r="N93" i="1"/>
  <c r="N94" i="1"/>
  <c r="N95" i="1"/>
  <c r="N97" i="1"/>
  <c r="N98" i="1"/>
  <c r="N99" i="1"/>
  <c r="N100" i="1"/>
  <c r="N101" i="1"/>
  <c r="N102" i="1"/>
  <c r="N103" i="1"/>
  <c r="N104" i="1"/>
  <c r="N105" i="1"/>
  <c r="N106" i="1"/>
  <c r="N107" i="1"/>
  <c r="N109" i="1"/>
  <c r="N110" i="1"/>
  <c r="N111" i="1"/>
  <c r="N112" i="1"/>
  <c r="N113" i="1"/>
  <c r="N114" i="1"/>
  <c r="N115" i="1"/>
  <c r="N116" i="1"/>
  <c r="N117" i="1"/>
  <c r="N119" i="1"/>
  <c r="N120" i="1"/>
  <c r="N121" i="1"/>
  <c r="N122" i="1"/>
  <c r="N124" i="1"/>
  <c r="N125" i="1"/>
  <c r="N126" i="1"/>
  <c r="N127" i="1"/>
  <c r="N129" i="1"/>
  <c r="N130" i="1"/>
  <c r="N132" i="1"/>
  <c r="N133" i="1"/>
  <c r="N134" i="1"/>
  <c r="N12" i="1"/>
  <c r="H37" i="2" l="1"/>
  <c r="I37" i="2" s="1"/>
  <c r="P53" i="1"/>
  <c r="E62" i="2"/>
  <c r="F62" i="2"/>
  <c r="E63" i="2"/>
  <c r="F63" i="2"/>
  <c r="E160" i="3"/>
  <c r="K62" i="2" s="1"/>
  <c r="F63" i="1" s="1"/>
  <c r="O63" i="1" s="1"/>
  <c r="F160" i="3"/>
  <c r="L62" i="2" s="1"/>
  <c r="G63" i="1" s="1"/>
  <c r="G160" i="3"/>
  <c r="M62" i="2" s="1"/>
  <c r="H63" i="1" s="1"/>
  <c r="H160" i="3"/>
  <c r="N62" i="2" s="1"/>
  <c r="I63" i="1" s="1"/>
  <c r="E161" i="3"/>
  <c r="K63" i="2" s="1"/>
  <c r="F62" i="1" s="1"/>
  <c r="O62" i="1" s="1"/>
  <c r="F161" i="3"/>
  <c r="L63" i="2" s="1"/>
  <c r="G62" i="1" s="1"/>
  <c r="G161" i="3"/>
  <c r="M63" i="2" s="1"/>
  <c r="H62" i="1" s="1"/>
  <c r="H161" i="3"/>
  <c r="N63" i="2" s="1"/>
  <c r="I62" i="1" s="1"/>
  <c r="D160" i="3"/>
  <c r="P62" i="2" s="1"/>
  <c r="D161" i="3"/>
  <c r="P63" i="2" s="1"/>
  <c r="Q63" i="2" s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8" i="2"/>
  <c r="F39" i="2"/>
  <c r="F40" i="2"/>
  <c r="F41" i="2"/>
  <c r="F42" i="2"/>
  <c r="F43" i="2"/>
  <c r="F44" i="2"/>
  <c r="F45" i="2"/>
  <c r="F46" i="2"/>
  <c r="F48" i="2"/>
  <c r="F49" i="2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P3" i="2" s="1"/>
  <c r="Q3" i="2" s="1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F50" i="2"/>
  <c r="F51" i="2"/>
  <c r="F52" i="2"/>
  <c r="F53" i="2"/>
  <c r="F54" i="2"/>
  <c r="F55" i="2"/>
  <c r="F56" i="2"/>
  <c r="F57" i="2"/>
  <c r="F58" i="2"/>
  <c r="F59" i="2"/>
  <c r="F60" i="2"/>
  <c r="F61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3" i="2"/>
  <c r="E14" i="2"/>
  <c r="E4" i="2"/>
  <c r="E5" i="2"/>
  <c r="E6" i="2"/>
  <c r="E7" i="2"/>
  <c r="E8" i="2"/>
  <c r="E9" i="2"/>
  <c r="E10" i="2"/>
  <c r="E11" i="2"/>
  <c r="E12" i="2"/>
  <c r="E13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3" i="2"/>
  <c r="R83" i="1"/>
  <c r="R84" i="1"/>
  <c r="R85" i="1"/>
  <c r="R86" i="1"/>
  <c r="R87" i="1"/>
  <c r="R88" i="1"/>
  <c r="P62" i="1" l="1"/>
  <c r="Q62" i="2"/>
  <c r="P63" i="1" s="1"/>
  <c r="G63" i="2"/>
  <c r="H63" i="2" s="1"/>
  <c r="I63" i="2" s="1"/>
  <c r="G62" i="2"/>
  <c r="Q127" i="1"/>
  <c r="R127" i="1"/>
  <c r="R60" i="1"/>
  <c r="R59" i="1"/>
  <c r="R54" i="1"/>
  <c r="R51" i="1"/>
  <c r="R47" i="1"/>
  <c r="R44" i="1"/>
  <c r="C3" i="3"/>
  <c r="C4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N71" i="2" s="1"/>
  <c r="I86" i="1" s="1"/>
  <c r="H48" i="3"/>
  <c r="N72" i="2" s="1"/>
  <c r="I85" i="1" s="1"/>
  <c r="H49" i="3"/>
  <c r="H50" i="3"/>
  <c r="H51" i="3"/>
  <c r="H52" i="3"/>
  <c r="H53" i="3"/>
  <c r="N74" i="2" s="1"/>
  <c r="I83" i="1" s="1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N45" i="2" s="1"/>
  <c r="I60" i="1" s="1"/>
  <c r="H99" i="3"/>
  <c r="N46" i="2" s="1"/>
  <c r="I59" i="1" s="1"/>
  <c r="H100" i="3"/>
  <c r="H101" i="3"/>
  <c r="H102" i="3"/>
  <c r="H103" i="3"/>
  <c r="H104" i="3"/>
  <c r="N47" i="2" s="1"/>
  <c r="I54" i="1" s="1"/>
  <c r="H105" i="3"/>
  <c r="H106" i="3"/>
  <c r="N48" i="2" s="1"/>
  <c r="I51" i="1" s="1"/>
  <c r="H107" i="3"/>
  <c r="H108" i="3"/>
  <c r="H109" i="3"/>
  <c r="H110" i="3"/>
  <c r="N49" i="2" s="1"/>
  <c r="I47" i="1" s="1"/>
  <c r="H111" i="3"/>
  <c r="H112" i="3"/>
  <c r="H113" i="3"/>
  <c r="N35" i="2" s="1"/>
  <c r="I44" i="1" s="1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N108" i="2" s="1"/>
  <c r="I127" i="1" s="1"/>
  <c r="H131" i="3"/>
  <c r="H132" i="3"/>
  <c r="H133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M71" i="2" s="1"/>
  <c r="H86" i="1" s="1"/>
  <c r="G48" i="3"/>
  <c r="M72" i="2" s="1"/>
  <c r="H85" i="1" s="1"/>
  <c r="G49" i="3"/>
  <c r="G50" i="3"/>
  <c r="G51" i="3"/>
  <c r="G52" i="3"/>
  <c r="G53" i="3"/>
  <c r="M74" i="2" s="1"/>
  <c r="H83" i="1" s="1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M45" i="2" s="1"/>
  <c r="H60" i="1" s="1"/>
  <c r="G99" i="3"/>
  <c r="M46" i="2" s="1"/>
  <c r="H59" i="1" s="1"/>
  <c r="G100" i="3"/>
  <c r="G101" i="3"/>
  <c r="G102" i="3"/>
  <c r="G103" i="3"/>
  <c r="G104" i="3"/>
  <c r="M47" i="2" s="1"/>
  <c r="H54" i="1" s="1"/>
  <c r="G105" i="3"/>
  <c r="G106" i="3"/>
  <c r="M48" i="2" s="1"/>
  <c r="H51" i="1" s="1"/>
  <c r="G107" i="3"/>
  <c r="G108" i="3"/>
  <c r="G109" i="3"/>
  <c r="G110" i="3"/>
  <c r="M49" i="2" s="1"/>
  <c r="H47" i="1" s="1"/>
  <c r="G111" i="3"/>
  <c r="G112" i="3"/>
  <c r="G113" i="3"/>
  <c r="M35" i="2" s="1"/>
  <c r="H44" i="1" s="1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M108" i="2" s="1"/>
  <c r="H127" i="1" s="1"/>
  <c r="G131" i="3"/>
  <c r="G132" i="3"/>
  <c r="G133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L71" i="2" s="1"/>
  <c r="G86" i="1" s="1"/>
  <c r="F48" i="3"/>
  <c r="L72" i="2" s="1"/>
  <c r="G85" i="1" s="1"/>
  <c r="F49" i="3"/>
  <c r="F50" i="3"/>
  <c r="F51" i="3"/>
  <c r="F52" i="3"/>
  <c r="F53" i="3"/>
  <c r="L74" i="2" s="1"/>
  <c r="G83" i="1" s="1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L45" i="2" s="1"/>
  <c r="G60" i="1" s="1"/>
  <c r="F99" i="3"/>
  <c r="L46" i="2" s="1"/>
  <c r="G59" i="1" s="1"/>
  <c r="F100" i="3"/>
  <c r="F101" i="3"/>
  <c r="F102" i="3"/>
  <c r="F103" i="3"/>
  <c r="F104" i="3"/>
  <c r="L47" i="2" s="1"/>
  <c r="G54" i="1" s="1"/>
  <c r="F105" i="3"/>
  <c r="F106" i="3"/>
  <c r="L48" i="2" s="1"/>
  <c r="G51" i="1" s="1"/>
  <c r="F107" i="3"/>
  <c r="F108" i="3"/>
  <c r="F109" i="3"/>
  <c r="F110" i="3"/>
  <c r="L49" i="2" s="1"/>
  <c r="G47" i="1" s="1"/>
  <c r="F111" i="3"/>
  <c r="F112" i="3"/>
  <c r="F113" i="3"/>
  <c r="L35" i="2" s="1"/>
  <c r="G44" i="1" s="1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L108" i="2" s="1"/>
  <c r="G127" i="1" s="1"/>
  <c r="F131" i="3"/>
  <c r="F132" i="3"/>
  <c r="F133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6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K71" i="2" s="1"/>
  <c r="F86" i="1" s="1"/>
  <c r="O86" i="1" s="1"/>
  <c r="E48" i="3"/>
  <c r="K72" i="2" s="1"/>
  <c r="F85" i="1" s="1"/>
  <c r="O85" i="1" s="1"/>
  <c r="E49" i="3"/>
  <c r="E50" i="3"/>
  <c r="E51" i="3"/>
  <c r="E52" i="3"/>
  <c r="E53" i="3"/>
  <c r="K74" i="2" s="1"/>
  <c r="F83" i="1" s="1"/>
  <c r="O83" i="1" s="1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K45" i="2" s="1"/>
  <c r="F60" i="1" s="1"/>
  <c r="O60" i="1" s="1"/>
  <c r="E99" i="3"/>
  <c r="K46" i="2" s="1"/>
  <c r="F59" i="1" s="1"/>
  <c r="O59" i="1" s="1"/>
  <c r="E100" i="3"/>
  <c r="E101" i="3"/>
  <c r="E102" i="3"/>
  <c r="E103" i="3"/>
  <c r="E104" i="3"/>
  <c r="K47" i="2" s="1"/>
  <c r="F54" i="1" s="1"/>
  <c r="O54" i="1" s="1"/>
  <c r="E105" i="3"/>
  <c r="E106" i="3"/>
  <c r="K48" i="2" s="1"/>
  <c r="F51" i="1" s="1"/>
  <c r="O51" i="1" s="1"/>
  <c r="E107" i="3"/>
  <c r="E108" i="3"/>
  <c r="E109" i="3"/>
  <c r="E110" i="3"/>
  <c r="K49" i="2" s="1"/>
  <c r="F47" i="1" s="1"/>
  <c r="O47" i="1" s="1"/>
  <c r="E111" i="3"/>
  <c r="E112" i="3"/>
  <c r="E113" i="3"/>
  <c r="K35" i="2" s="1"/>
  <c r="F44" i="1" s="1"/>
  <c r="O44" i="1" s="1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K108" i="2" s="1"/>
  <c r="F127" i="1" s="1"/>
  <c r="O127" i="1" s="1"/>
  <c r="E131" i="3"/>
  <c r="E132" i="3"/>
  <c r="E133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D4" i="3"/>
  <c r="P61" i="2"/>
  <c r="Q61" i="2" s="1"/>
  <c r="P60" i="2"/>
  <c r="Q60" i="2" s="1"/>
  <c r="P59" i="2"/>
  <c r="Q59" i="2" s="1"/>
  <c r="P58" i="2"/>
  <c r="Q58" i="2" s="1"/>
  <c r="P57" i="2"/>
  <c r="Q57" i="2" s="1"/>
  <c r="P56" i="2"/>
  <c r="Q56" i="2" s="1"/>
  <c r="P55" i="2"/>
  <c r="Q55" i="2" s="1"/>
  <c r="P54" i="2"/>
  <c r="Q54" i="2" s="1"/>
  <c r="P53" i="2"/>
  <c r="Q53" i="2" s="1"/>
  <c r="P52" i="2"/>
  <c r="Q52" i="2" s="1"/>
  <c r="P51" i="2"/>
  <c r="Q51" i="2" s="1"/>
  <c r="P71" i="2"/>
  <c r="Q71" i="2" s="1"/>
  <c r="P72" i="2"/>
  <c r="Q72" i="2" s="1"/>
  <c r="P74" i="2"/>
  <c r="Q74" i="2" s="1"/>
  <c r="P66" i="2"/>
  <c r="Q66" i="2" s="1"/>
  <c r="P65" i="2"/>
  <c r="Q65" i="2" s="1"/>
  <c r="P64" i="2"/>
  <c r="Q64" i="2" s="1"/>
  <c r="P45" i="2"/>
  <c r="Q45" i="2" s="1"/>
  <c r="P46" i="2"/>
  <c r="Q46" i="2" s="1"/>
  <c r="P47" i="2"/>
  <c r="Q47" i="2" s="1"/>
  <c r="P48" i="2"/>
  <c r="Q48" i="2" s="1"/>
  <c r="P49" i="2"/>
  <c r="Q49" i="2" s="1"/>
  <c r="P35" i="2"/>
  <c r="Q35" i="2" s="1"/>
  <c r="P108" i="2"/>
  <c r="Q108" i="2" s="1"/>
  <c r="D6" i="3"/>
  <c r="D3" i="3" s="1"/>
  <c r="H62" i="2" l="1"/>
  <c r="I62" i="2" s="1"/>
  <c r="P86" i="1"/>
  <c r="C2" i="3"/>
  <c r="O156" i="5" s="1"/>
  <c r="O109" i="5"/>
  <c r="O33" i="5"/>
  <c r="O101" i="5"/>
  <c r="O40" i="5"/>
  <c r="O7" i="5"/>
  <c r="O30" i="5"/>
  <c r="O69" i="5"/>
  <c r="O127" i="5"/>
  <c r="O117" i="5"/>
  <c r="O53" i="5"/>
  <c r="O142" i="5"/>
  <c r="O102" i="5"/>
  <c r="O46" i="5"/>
  <c r="K73" i="2"/>
  <c r="L73" i="2"/>
  <c r="M73" i="2"/>
  <c r="N73" i="2"/>
  <c r="P73" i="2"/>
  <c r="Q73" i="2" s="1"/>
  <c r="G16" i="2"/>
  <c r="G17" i="2"/>
  <c r="G15" i="2"/>
  <c r="G35" i="2"/>
  <c r="G74" i="2"/>
  <c r="G46" i="2"/>
  <c r="G48" i="2"/>
  <c r="G49" i="2"/>
  <c r="G72" i="2"/>
  <c r="G45" i="2"/>
  <c r="G47" i="2"/>
  <c r="G71" i="2"/>
  <c r="G73" i="2"/>
  <c r="D2" i="3"/>
  <c r="O130" i="5" l="1"/>
  <c r="H71" i="2"/>
  <c r="I71" i="2" s="1"/>
  <c r="O16" i="5"/>
  <c r="O97" i="5"/>
  <c r="O62" i="5"/>
  <c r="O111" i="5"/>
  <c r="O24" i="5"/>
  <c r="O37" i="5"/>
  <c r="O95" i="5"/>
  <c r="O94" i="5"/>
  <c r="O119" i="5"/>
  <c r="O32" i="5"/>
  <c r="O66" i="5"/>
  <c r="O80" i="5"/>
  <c r="O10" i="5"/>
  <c r="O150" i="5"/>
  <c r="O133" i="5"/>
  <c r="O104" i="5"/>
  <c r="O83" i="5"/>
  <c r="O2" i="5"/>
  <c r="O135" i="5"/>
  <c r="O48" i="5"/>
  <c r="O22" i="5"/>
  <c r="O105" i="5"/>
  <c r="O74" i="5"/>
  <c r="O138" i="5"/>
  <c r="O91" i="5"/>
  <c r="O149" i="5"/>
  <c r="O70" i="5"/>
  <c r="O143" i="5"/>
  <c r="O79" i="5"/>
  <c r="O56" i="5"/>
  <c r="O120" i="5"/>
  <c r="O86" i="5"/>
  <c r="O49" i="5"/>
  <c r="O113" i="5"/>
  <c r="O6" i="5"/>
  <c r="O82" i="5"/>
  <c r="O146" i="5"/>
  <c r="O58" i="5"/>
  <c r="O99" i="5"/>
  <c r="O4" i="5"/>
  <c r="O110" i="5"/>
  <c r="O39" i="5"/>
  <c r="O112" i="5"/>
  <c r="O41" i="5"/>
  <c r="O93" i="5"/>
  <c r="O34" i="5"/>
  <c r="O29" i="5"/>
  <c r="O118" i="5"/>
  <c r="O85" i="5"/>
  <c r="O126" i="5"/>
  <c r="O47" i="5"/>
  <c r="O151" i="5"/>
  <c r="O103" i="5"/>
  <c r="O64" i="5"/>
  <c r="O128" i="5"/>
  <c r="O15" i="5"/>
  <c r="O57" i="5"/>
  <c r="O121" i="5"/>
  <c r="O78" i="5"/>
  <c r="O90" i="5"/>
  <c r="O21" i="5"/>
  <c r="O19" i="5"/>
  <c r="O115" i="5"/>
  <c r="O12" i="5"/>
  <c r="O14" i="5"/>
  <c r="O141" i="5"/>
  <c r="O134" i="5"/>
  <c r="O87" i="5"/>
  <c r="O13" i="5"/>
  <c r="O8" i="5"/>
  <c r="O72" i="5"/>
  <c r="O136" i="5"/>
  <c r="O63" i="5"/>
  <c r="O65" i="5"/>
  <c r="O129" i="5"/>
  <c r="O55" i="5"/>
  <c r="O98" i="5"/>
  <c r="O77" i="5"/>
  <c r="O27" i="5"/>
  <c r="O123" i="5"/>
  <c r="O28" i="5"/>
  <c r="O144" i="5"/>
  <c r="O9" i="5"/>
  <c r="O73" i="5"/>
  <c r="O137" i="5"/>
  <c r="O18" i="5"/>
  <c r="O106" i="5"/>
  <c r="O125" i="5"/>
  <c r="O35" i="5"/>
  <c r="O147" i="5"/>
  <c r="O44" i="5"/>
  <c r="O88" i="5"/>
  <c r="O152" i="5"/>
  <c r="O17" i="5"/>
  <c r="O81" i="5"/>
  <c r="O145" i="5"/>
  <c r="O42" i="5"/>
  <c r="O114" i="5"/>
  <c r="O23" i="5"/>
  <c r="O51" i="5"/>
  <c r="O155" i="5"/>
  <c r="O68" i="5"/>
  <c r="O96" i="5"/>
  <c r="O45" i="5"/>
  <c r="O25" i="5"/>
  <c r="O89" i="5"/>
  <c r="O153" i="5"/>
  <c r="O50" i="5"/>
  <c r="O122" i="5"/>
  <c r="O71" i="5"/>
  <c r="O59" i="5"/>
  <c r="O5" i="5"/>
  <c r="O132" i="5"/>
  <c r="O154" i="5"/>
  <c r="O26" i="5"/>
  <c r="O43" i="5"/>
  <c r="O107" i="5"/>
  <c r="O61" i="5"/>
  <c r="O36" i="5"/>
  <c r="O3" i="5"/>
  <c r="O67" i="5"/>
  <c r="O131" i="5"/>
  <c r="O54" i="5"/>
  <c r="O100" i="5"/>
  <c r="O38" i="5"/>
  <c r="O11" i="5"/>
  <c r="O75" i="5"/>
  <c r="O139" i="5"/>
  <c r="O31" i="5"/>
  <c r="O108" i="5"/>
  <c r="O52" i="5"/>
  <c r="O116" i="5"/>
  <c r="O60" i="5"/>
  <c r="O124" i="5"/>
  <c r="O76" i="5"/>
  <c r="O140" i="5"/>
  <c r="O20" i="5"/>
  <c r="O84" i="5"/>
  <c r="O148" i="5"/>
  <c r="O92" i="5"/>
  <c r="O158" i="5"/>
  <c r="O166" i="5"/>
  <c r="O159" i="5"/>
  <c r="O164" i="5"/>
  <c r="O157" i="5"/>
  <c r="O160" i="5"/>
  <c r="O161" i="5"/>
  <c r="O162" i="5"/>
  <c r="O165" i="5"/>
  <c r="O163" i="5"/>
  <c r="G31" i="2"/>
  <c r="G84" i="2"/>
  <c r="G76" i="2"/>
  <c r="G64" i="2"/>
  <c r="G54" i="2"/>
  <c r="G41" i="2"/>
  <c r="G80" i="2"/>
  <c r="G68" i="2"/>
  <c r="G58" i="2"/>
  <c r="G50" i="2"/>
  <c r="G36" i="2"/>
  <c r="G88" i="2"/>
  <c r="G33" i="2"/>
  <c r="G39" i="2"/>
  <c r="G29" i="2"/>
  <c r="G91" i="2"/>
  <c r="G87" i="2"/>
  <c r="G83" i="2"/>
  <c r="G79" i="2"/>
  <c r="G75" i="2"/>
  <c r="G67" i="2"/>
  <c r="G61" i="2"/>
  <c r="G57" i="2"/>
  <c r="G53" i="2"/>
  <c r="G44" i="2"/>
  <c r="G40" i="2"/>
  <c r="G34" i="2"/>
  <c r="G30" i="2"/>
  <c r="G86" i="2"/>
  <c r="G82" i="2"/>
  <c r="G78" i="2"/>
  <c r="G70" i="2"/>
  <c r="G66" i="2"/>
  <c r="G60" i="2"/>
  <c r="G56" i="2"/>
  <c r="G52" i="2"/>
  <c r="G43" i="2"/>
  <c r="G89" i="2"/>
  <c r="G85" i="2"/>
  <c r="G81" i="2"/>
  <c r="G77" i="2"/>
  <c r="G69" i="2"/>
  <c r="G65" i="2"/>
  <c r="G59" i="2"/>
  <c r="G51" i="2"/>
  <c r="G38" i="2"/>
  <c r="G28" i="2"/>
  <c r="G90" i="2"/>
  <c r="G55" i="2"/>
  <c r="G42" i="2"/>
  <c r="G32" i="2"/>
  <c r="G3" i="2"/>
  <c r="G13" i="2"/>
  <c r="G11" i="2"/>
  <c r="G9" i="2"/>
  <c r="G7" i="2"/>
  <c r="G5" i="2"/>
  <c r="G26" i="2"/>
  <c r="G24" i="2"/>
  <c r="G22" i="2"/>
  <c r="G20" i="2"/>
  <c r="G18" i="2"/>
  <c r="G14" i="2"/>
  <c r="G12" i="2"/>
  <c r="G10" i="2"/>
  <c r="G8" i="2"/>
  <c r="G6" i="2"/>
  <c r="G4" i="2"/>
  <c r="G27" i="2"/>
  <c r="G25" i="2"/>
  <c r="G23" i="2"/>
  <c r="G21" i="2"/>
  <c r="G19" i="2"/>
  <c r="R20" i="1" l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19" i="1"/>
  <c r="N61" i="2"/>
  <c r="I75" i="1" s="1"/>
  <c r="N60" i="2"/>
  <c r="I74" i="1" s="1"/>
  <c r="N59" i="2"/>
  <c r="I73" i="1" s="1"/>
  <c r="N58" i="2"/>
  <c r="I72" i="1" s="1"/>
  <c r="N57" i="2"/>
  <c r="I71" i="1" s="1"/>
  <c r="N56" i="2"/>
  <c r="I70" i="1" s="1"/>
  <c r="N55" i="2"/>
  <c r="I69" i="1" s="1"/>
  <c r="N54" i="2"/>
  <c r="I68" i="1" s="1"/>
  <c r="N53" i="2"/>
  <c r="I67" i="1" s="1"/>
  <c r="N52" i="2"/>
  <c r="I66" i="1" s="1"/>
  <c r="N51" i="2"/>
  <c r="I65" i="1" s="1"/>
  <c r="N50" i="2"/>
  <c r="I64" i="1" s="1"/>
  <c r="N113" i="2"/>
  <c r="I134" i="1" s="1"/>
  <c r="N112" i="2"/>
  <c r="I133" i="1" s="1"/>
  <c r="N111" i="2"/>
  <c r="I132" i="1" s="1"/>
  <c r="N83" i="2"/>
  <c r="I99" i="1" s="1"/>
  <c r="N82" i="2"/>
  <c r="I98" i="1" s="1"/>
  <c r="N81" i="2"/>
  <c r="I97" i="1" s="1"/>
  <c r="N91" i="2"/>
  <c r="I107" i="1" s="1"/>
  <c r="N90" i="2"/>
  <c r="I106" i="1" s="1"/>
  <c r="N89" i="2"/>
  <c r="I105" i="1" s="1"/>
  <c r="N88" i="2"/>
  <c r="I104" i="1" s="1"/>
  <c r="N87" i="2"/>
  <c r="I103" i="1" s="1"/>
  <c r="N86" i="2"/>
  <c r="I102" i="1" s="1"/>
  <c r="N85" i="2"/>
  <c r="I101" i="1" s="1"/>
  <c r="N84" i="2"/>
  <c r="I100" i="1" s="1"/>
  <c r="N70" i="2"/>
  <c r="I88" i="1" s="1"/>
  <c r="N69" i="2"/>
  <c r="I87" i="1" s="1"/>
  <c r="N68" i="2"/>
  <c r="N67" i="2"/>
  <c r="I80" i="1" s="1"/>
  <c r="N66" i="2"/>
  <c r="I79" i="1" s="1"/>
  <c r="N65" i="2"/>
  <c r="I78" i="1" s="1"/>
  <c r="N64" i="2"/>
  <c r="I77" i="1" s="1"/>
  <c r="N80" i="2"/>
  <c r="I95" i="1" s="1"/>
  <c r="N79" i="2"/>
  <c r="I94" i="1" s="1"/>
  <c r="N78" i="2"/>
  <c r="I93" i="1" s="1"/>
  <c r="N77" i="2"/>
  <c r="I92" i="1" s="1"/>
  <c r="N76" i="2"/>
  <c r="I91" i="1" s="1"/>
  <c r="N75" i="2"/>
  <c r="I90" i="1" s="1"/>
  <c r="N110" i="2"/>
  <c r="I130" i="1" s="1"/>
  <c r="N109" i="2"/>
  <c r="I129" i="1" s="1"/>
  <c r="N27" i="2"/>
  <c r="I36" i="1" s="1"/>
  <c r="N25" i="2"/>
  <c r="I34" i="1" s="1"/>
  <c r="N26" i="2"/>
  <c r="I35" i="1" s="1"/>
  <c r="N24" i="2"/>
  <c r="I33" i="1" s="1"/>
  <c r="N23" i="2"/>
  <c r="I32" i="1" s="1"/>
  <c r="N22" i="2"/>
  <c r="I31" i="1" s="1"/>
  <c r="N21" i="2"/>
  <c r="I30" i="1" s="1"/>
  <c r="N20" i="2"/>
  <c r="I29" i="1" s="1"/>
  <c r="N19" i="2"/>
  <c r="I28" i="1" s="1"/>
  <c r="N18" i="2"/>
  <c r="I27" i="1" s="1"/>
  <c r="N17" i="2"/>
  <c r="I26" i="1" s="1"/>
  <c r="N16" i="2"/>
  <c r="I25" i="1" s="1"/>
  <c r="N15" i="2"/>
  <c r="I24" i="1" s="1"/>
  <c r="N14" i="2"/>
  <c r="I23" i="1" s="1"/>
  <c r="N13" i="2"/>
  <c r="I22" i="1" s="1"/>
  <c r="N12" i="2"/>
  <c r="I21" i="1" s="1"/>
  <c r="N11" i="2"/>
  <c r="I20" i="1" s="1"/>
  <c r="N10" i="2"/>
  <c r="I19" i="1" s="1"/>
  <c r="N9" i="2"/>
  <c r="I18" i="1" s="1"/>
  <c r="N8" i="2"/>
  <c r="I17" i="1" s="1"/>
  <c r="N7" i="2"/>
  <c r="I16" i="1" s="1"/>
  <c r="N6" i="2"/>
  <c r="I15" i="1" s="1"/>
  <c r="N5" i="2"/>
  <c r="I14" i="1" s="1"/>
  <c r="N4" i="2"/>
  <c r="I13" i="1" s="1"/>
  <c r="N3" i="2"/>
  <c r="I12" i="1" s="1"/>
  <c r="N44" i="2"/>
  <c r="I58" i="1" s="1"/>
  <c r="N43" i="2"/>
  <c r="I57" i="1" s="1"/>
  <c r="N42" i="2"/>
  <c r="I56" i="1" s="1"/>
  <c r="N41" i="2"/>
  <c r="I55" i="1" s="1"/>
  <c r="N40" i="2"/>
  <c r="I52" i="1" s="1"/>
  <c r="N39" i="2"/>
  <c r="I50" i="1" s="1"/>
  <c r="N38" i="2"/>
  <c r="I49" i="1" s="1"/>
  <c r="N36" i="2"/>
  <c r="I48" i="1" s="1"/>
  <c r="N34" i="2"/>
  <c r="I45" i="1" s="1"/>
  <c r="N33" i="2"/>
  <c r="I43" i="1" s="1"/>
  <c r="N32" i="2"/>
  <c r="I42" i="1" s="1"/>
  <c r="N31" i="2"/>
  <c r="I41" i="1" s="1"/>
  <c r="N30" i="2"/>
  <c r="I40" i="1" s="1"/>
  <c r="N29" i="2"/>
  <c r="I39" i="1" s="1"/>
  <c r="N28" i="2"/>
  <c r="I38" i="1" s="1"/>
  <c r="N107" i="2"/>
  <c r="I126" i="1" s="1"/>
  <c r="N106" i="2"/>
  <c r="I125" i="1" s="1"/>
  <c r="N105" i="2"/>
  <c r="I124" i="1" s="1"/>
  <c r="N104" i="2"/>
  <c r="I122" i="1" s="1"/>
  <c r="N101" i="2"/>
  <c r="I119" i="1" s="1"/>
  <c r="N103" i="2"/>
  <c r="I121" i="1" s="1"/>
  <c r="N102" i="2"/>
  <c r="I120" i="1" s="1"/>
  <c r="N98" i="2"/>
  <c r="I115" i="1" s="1"/>
  <c r="N97" i="2"/>
  <c r="I114" i="1" s="1"/>
  <c r="N95" i="2"/>
  <c r="I112" i="1" s="1"/>
  <c r="N94" i="2"/>
  <c r="I111" i="1" s="1"/>
  <c r="N96" i="2"/>
  <c r="I113" i="1" s="1"/>
  <c r="N93" i="2"/>
  <c r="I110" i="1" s="1"/>
  <c r="N92" i="2"/>
  <c r="I109" i="1" s="1"/>
  <c r="N99" i="2"/>
  <c r="I116" i="1" s="1"/>
  <c r="N100" i="2"/>
  <c r="I117" i="1" s="1"/>
  <c r="M61" i="2"/>
  <c r="H75" i="1" s="1"/>
  <c r="M60" i="2"/>
  <c r="H74" i="1" s="1"/>
  <c r="M59" i="2"/>
  <c r="H73" i="1" s="1"/>
  <c r="M58" i="2"/>
  <c r="H72" i="1" s="1"/>
  <c r="M57" i="2"/>
  <c r="H71" i="1" s="1"/>
  <c r="M56" i="2"/>
  <c r="H70" i="1" s="1"/>
  <c r="M55" i="2"/>
  <c r="H69" i="1" s="1"/>
  <c r="M54" i="2"/>
  <c r="H68" i="1" s="1"/>
  <c r="M53" i="2"/>
  <c r="H67" i="1" s="1"/>
  <c r="M52" i="2"/>
  <c r="H66" i="1" s="1"/>
  <c r="M51" i="2"/>
  <c r="H65" i="1" s="1"/>
  <c r="M50" i="2"/>
  <c r="H64" i="1" s="1"/>
  <c r="M113" i="2"/>
  <c r="H134" i="1" s="1"/>
  <c r="M112" i="2"/>
  <c r="H133" i="1" s="1"/>
  <c r="M111" i="2"/>
  <c r="H132" i="1" s="1"/>
  <c r="M83" i="2"/>
  <c r="H99" i="1" s="1"/>
  <c r="M82" i="2"/>
  <c r="H98" i="1" s="1"/>
  <c r="M81" i="2"/>
  <c r="H97" i="1" s="1"/>
  <c r="M91" i="2"/>
  <c r="H107" i="1" s="1"/>
  <c r="M90" i="2"/>
  <c r="H106" i="1" s="1"/>
  <c r="M89" i="2"/>
  <c r="H105" i="1" s="1"/>
  <c r="M88" i="2"/>
  <c r="H104" i="1" s="1"/>
  <c r="M87" i="2"/>
  <c r="H103" i="1" s="1"/>
  <c r="M86" i="2"/>
  <c r="H102" i="1" s="1"/>
  <c r="M85" i="2"/>
  <c r="H101" i="1" s="1"/>
  <c r="M84" i="2"/>
  <c r="H100" i="1" s="1"/>
  <c r="M70" i="2"/>
  <c r="H88" i="1" s="1"/>
  <c r="M69" i="2"/>
  <c r="H87" i="1" s="1"/>
  <c r="M68" i="2"/>
  <c r="M67" i="2"/>
  <c r="H80" i="1" s="1"/>
  <c r="M66" i="2"/>
  <c r="H79" i="1" s="1"/>
  <c r="M65" i="2"/>
  <c r="H78" i="1" s="1"/>
  <c r="M64" i="2"/>
  <c r="H77" i="1" s="1"/>
  <c r="M80" i="2"/>
  <c r="H95" i="1" s="1"/>
  <c r="M79" i="2"/>
  <c r="H94" i="1" s="1"/>
  <c r="M78" i="2"/>
  <c r="H93" i="1" s="1"/>
  <c r="M77" i="2"/>
  <c r="H92" i="1" s="1"/>
  <c r="M76" i="2"/>
  <c r="H91" i="1" s="1"/>
  <c r="M75" i="2"/>
  <c r="H90" i="1" s="1"/>
  <c r="M110" i="2"/>
  <c r="H130" i="1" s="1"/>
  <c r="M109" i="2"/>
  <c r="H129" i="1" s="1"/>
  <c r="M27" i="2"/>
  <c r="H36" i="1" s="1"/>
  <c r="M25" i="2"/>
  <c r="H34" i="1" s="1"/>
  <c r="M26" i="2"/>
  <c r="H35" i="1" s="1"/>
  <c r="M24" i="2"/>
  <c r="H33" i="1" s="1"/>
  <c r="M23" i="2"/>
  <c r="H32" i="1" s="1"/>
  <c r="M22" i="2"/>
  <c r="H31" i="1" s="1"/>
  <c r="M21" i="2"/>
  <c r="H30" i="1" s="1"/>
  <c r="M20" i="2"/>
  <c r="H29" i="1" s="1"/>
  <c r="M19" i="2"/>
  <c r="H28" i="1" s="1"/>
  <c r="M18" i="2"/>
  <c r="H27" i="1" s="1"/>
  <c r="M17" i="2"/>
  <c r="H26" i="1" s="1"/>
  <c r="M16" i="2"/>
  <c r="H25" i="1" s="1"/>
  <c r="M15" i="2"/>
  <c r="H24" i="1" s="1"/>
  <c r="M14" i="2"/>
  <c r="H23" i="1" s="1"/>
  <c r="M13" i="2"/>
  <c r="H22" i="1" s="1"/>
  <c r="M12" i="2"/>
  <c r="H21" i="1" s="1"/>
  <c r="M11" i="2"/>
  <c r="H20" i="1" s="1"/>
  <c r="M10" i="2"/>
  <c r="H19" i="1" s="1"/>
  <c r="M9" i="2"/>
  <c r="H18" i="1" s="1"/>
  <c r="M8" i="2"/>
  <c r="H17" i="1" s="1"/>
  <c r="M7" i="2"/>
  <c r="H16" i="1" s="1"/>
  <c r="M6" i="2"/>
  <c r="H15" i="1" s="1"/>
  <c r="M5" i="2"/>
  <c r="H14" i="1" s="1"/>
  <c r="M4" i="2"/>
  <c r="H13" i="1" s="1"/>
  <c r="M3" i="2"/>
  <c r="H12" i="1" s="1"/>
  <c r="M44" i="2"/>
  <c r="H58" i="1" s="1"/>
  <c r="M43" i="2"/>
  <c r="H57" i="1" s="1"/>
  <c r="M42" i="2"/>
  <c r="H56" i="1" s="1"/>
  <c r="M41" i="2"/>
  <c r="H55" i="1" s="1"/>
  <c r="M40" i="2"/>
  <c r="H52" i="1" s="1"/>
  <c r="M39" i="2"/>
  <c r="H50" i="1" s="1"/>
  <c r="M38" i="2"/>
  <c r="H49" i="1" s="1"/>
  <c r="M36" i="2"/>
  <c r="H48" i="1" s="1"/>
  <c r="M34" i="2"/>
  <c r="H45" i="1" s="1"/>
  <c r="M33" i="2"/>
  <c r="H43" i="1" s="1"/>
  <c r="M32" i="2"/>
  <c r="H42" i="1" s="1"/>
  <c r="M31" i="2"/>
  <c r="H41" i="1" s="1"/>
  <c r="M30" i="2"/>
  <c r="H40" i="1" s="1"/>
  <c r="M29" i="2"/>
  <c r="H39" i="1" s="1"/>
  <c r="M28" i="2"/>
  <c r="H38" i="1" s="1"/>
  <c r="M107" i="2"/>
  <c r="H126" i="1" s="1"/>
  <c r="M106" i="2"/>
  <c r="H125" i="1" s="1"/>
  <c r="M105" i="2"/>
  <c r="H124" i="1" s="1"/>
  <c r="M104" i="2"/>
  <c r="H122" i="1" s="1"/>
  <c r="M101" i="2"/>
  <c r="H119" i="1" s="1"/>
  <c r="M103" i="2"/>
  <c r="H121" i="1" s="1"/>
  <c r="M102" i="2"/>
  <c r="H120" i="1" s="1"/>
  <c r="M98" i="2"/>
  <c r="H115" i="1" s="1"/>
  <c r="M97" i="2"/>
  <c r="H114" i="1" s="1"/>
  <c r="M95" i="2"/>
  <c r="H112" i="1" s="1"/>
  <c r="M94" i="2"/>
  <c r="H111" i="1" s="1"/>
  <c r="M96" i="2"/>
  <c r="H113" i="1" s="1"/>
  <c r="M93" i="2"/>
  <c r="H110" i="1" s="1"/>
  <c r="M92" i="2"/>
  <c r="H109" i="1" s="1"/>
  <c r="M99" i="2"/>
  <c r="H116" i="1" s="1"/>
  <c r="M100" i="2"/>
  <c r="H117" i="1" s="1"/>
  <c r="L61" i="2"/>
  <c r="G75" i="1" s="1"/>
  <c r="L60" i="2"/>
  <c r="G74" i="1" s="1"/>
  <c r="L59" i="2"/>
  <c r="G73" i="1" s="1"/>
  <c r="L58" i="2"/>
  <c r="G72" i="1" s="1"/>
  <c r="L57" i="2"/>
  <c r="G71" i="1" s="1"/>
  <c r="L56" i="2"/>
  <c r="G70" i="1" s="1"/>
  <c r="L55" i="2"/>
  <c r="G69" i="1" s="1"/>
  <c r="L54" i="2"/>
  <c r="G68" i="1" s="1"/>
  <c r="L53" i="2"/>
  <c r="G67" i="1" s="1"/>
  <c r="L52" i="2"/>
  <c r="G66" i="1" s="1"/>
  <c r="L51" i="2"/>
  <c r="G65" i="1" s="1"/>
  <c r="L50" i="2"/>
  <c r="G64" i="1" s="1"/>
  <c r="L113" i="2"/>
  <c r="G134" i="1" s="1"/>
  <c r="L112" i="2"/>
  <c r="G133" i="1" s="1"/>
  <c r="L111" i="2"/>
  <c r="G132" i="1" s="1"/>
  <c r="L83" i="2"/>
  <c r="G99" i="1" s="1"/>
  <c r="L82" i="2"/>
  <c r="G98" i="1" s="1"/>
  <c r="L81" i="2"/>
  <c r="G97" i="1" s="1"/>
  <c r="L91" i="2"/>
  <c r="G107" i="1" s="1"/>
  <c r="L90" i="2"/>
  <c r="G106" i="1" s="1"/>
  <c r="L89" i="2"/>
  <c r="G105" i="1" s="1"/>
  <c r="L88" i="2"/>
  <c r="G104" i="1" s="1"/>
  <c r="L87" i="2"/>
  <c r="G103" i="1" s="1"/>
  <c r="L86" i="2"/>
  <c r="G102" i="1" s="1"/>
  <c r="L85" i="2"/>
  <c r="G101" i="1" s="1"/>
  <c r="L84" i="2"/>
  <c r="G100" i="1" s="1"/>
  <c r="L70" i="2"/>
  <c r="G88" i="1" s="1"/>
  <c r="L69" i="2"/>
  <c r="G87" i="1" s="1"/>
  <c r="L68" i="2"/>
  <c r="L67" i="2"/>
  <c r="G80" i="1" s="1"/>
  <c r="L66" i="2"/>
  <c r="G79" i="1" s="1"/>
  <c r="L65" i="2"/>
  <c r="G78" i="1" s="1"/>
  <c r="L64" i="2"/>
  <c r="G77" i="1" s="1"/>
  <c r="L80" i="2"/>
  <c r="G95" i="1" s="1"/>
  <c r="L79" i="2"/>
  <c r="G94" i="1" s="1"/>
  <c r="L78" i="2"/>
  <c r="G93" i="1" s="1"/>
  <c r="L77" i="2"/>
  <c r="G92" i="1" s="1"/>
  <c r="L76" i="2"/>
  <c r="G91" i="1" s="1"/>
  <c r="L75" i="2"/>
  <c r="G90" i="1" s="1"/>
  <c r="L110" i="2"/>
  <c r="G130" i="1" s="1"/>
  <c r="L109" i="2"/>
  <c r="G129" i="1" s="1"/>
  <c r="L27" i="2"/>
  <c r="G36" i="1" s="1"/>
  <c r="L25" i="2"/>
  <c r="G34" i="1" s="1"/>
  <c r="L26" i="2"/>
  <c r="G35" i="1" s="1"/>
  <c r="L24" i="2"/>
  <c r="G33" i="1" s="1"/>
  <c r="L23" i="2"/>
  <c r="G32" i="1" s="1"/>
  <c r="L22" i="2"/>
  <c r="G31" i="1" s="1"/>
  <c r="L21" i="2"/>
  <c r="G30" i="1" s="1"/>
  <c r="L20" i="2"/>
  <c r="G29" i="1" s="1"/>
  <c r="L19" i="2"/>
  <c r="G28" i="1" s="1"/>
  <c r="L18" i="2"/>
  <c r="G27" i="1" s="1"/>
  <c r="L17" i="2"/>
  <c r="G26" i="1" s="1"/>
  <c r="L16" i="2"/>
  <c r="G25" i="1" s="1"/>
  <c r="L15" i="2"/>
  <c r="G24" i="1" s="1"/>
  <c r="L14" i="2"/>
  <c r="G23" i="1" s="1"/>
  <c r="L13" i="2"/>
  <c r="G22" i="1" s="1"/>
  <c r="L12" i="2"/>
  <c r="G21" i="1" s="1"/>
  <c r="L11" i="2"/>
  <c r="G20" i="1" s="1"/>
  <c r="L10" i="2"/>
  <c r="G19" i="1" s="1"/>
  <c r="L9" i="2"/>
  <c r="G18" i="1" s="1"/>
  <c r="L8" i="2"/>
  <c r="G17" i="1" s="1"/>
  <c r="L7" i="2"/>
  <c r="G16" i="1" s="1"/>
  <c r="L6" i="2"/>
  <c r="G15" i="1" s="1"/>
  <c r="L5" i="2"/>
  <c r="G14" i="1" s="1"/>
  <c r="L4" i="2"/>
  <c r="G13" i="1" s="1"/>
  <c r="L3" i="2"/>
  <c r="G12" i="1" s="1"/>
  <c r="L44" i="2"/>
  <c r="G58" i="1" s="1"/>
  <c r="L43" i="2"/>
  <c r="G57" i="1" s="1"/>
  <c r="L42" i="2"/>
  <c r="G56" i="1" s="1"/>
  <c r="L41" i="2"/>
  <c r="G55" i="1" s="1"/>
  <c r="L40" i="2"/>
  <c r="G52" i="1" s="1"/>
  <c r="L39" i="2"/>
  <c r="G50" i="1" s="1"/>
  <c r="L38" i="2"/>
  <c r="G49" i="1" s="1"/>
  <c r="L36" i="2"/>
  <c r="G48" i="1" s="1"/>
  <c r="L34" i="2"/>
  <c r="G45" i="1" s="1"/>
  <c r="L33" i="2"/>
  <c r="G43" i="1" s="1"/>
  <c r="L32" i="2"/>
  <c r="G42" i="1" s="1"/>
  <c r="L31" i="2"/>
  <c r="G41" i="1" s="1"/>
  <c r="L30" i="2"/>
  <c r="G40" i="1" s="1"/>
  <c r="L29" i="2"/>
  <c r="G39" i="1" s="1"/>
  <c r="L28" i="2"/>
  <c r="G38" i="1" s="1"/>
  <c r="L107" i="2"/>
  <c r="G126" i="1" s="1"/>
  <c r="L106" i="2"/>
  <c r="G125" i="1" s="1"/>
  <c r="L105" i="2"/>
  <c r="G124" i="1" s="1"/>
  <c r="L104" i="2"/>
  <c r="G122" i="1" s="1"/>
  <c r="L101" i="2"/>
  <c r="G119" i="1" s="1"/>
  <c r="L103" i="2"/>
  <c r="G121" i="1" s="1"/>
  <c r="L102" i="2"/>
  <c r="G120" i="1" s="1"/>
  <c r="L98" i="2"/>
  <c r="G115" i="1" s="1"/>
  <c r="L97" i="2"/>
  <c r="G114" i="1" s="1"/>
  <c r="L95" i="2"/>
  <c r="G112" i="1" s="1"/>
  <c r="L94" i="2"/>
  <c r="G111" i="1" s="1"/>
  <c r="L96" i="2"/>
  <c r="G113" i="1" s="1"/>
  <c r="L93" i="2"/>
  <c r="G110" i="1" s="1"/>
  <c r="L92" i="2"/>
  <c r="G109" i="1" s="1"/>
  <c r="L99" i="2"/>
  <c r="G116" i="1" s="1"/>
  <c r="L100" i="2"/>
  <c r="G117" i="1" s="1"/>
  <c r="K113" i="2"/>
  <c r="F134" i="1" s="1"/>
  <c r="O134" i="1" s="1"/>
  <c r="K112" i="2"/>
  <c r="F133" i="1" s="1"/>
  <c r="O133" i="1" s="1"/>
  <c r="K111" i="2"/>
  <c r="F132" i="1" s="1"/>
  <c r="O132" i="1" s="1"/>
  <c r="K83" i="2"/>
  <c r="F99" i="1" s="1"/>
  <c r="K82" i="2"/>
  <c r="F98" i="1" s="1"/>
  <c r="K81" i="2"/>
  <c r="F97" i="1" s="1"/>
  <c r="K91" i="2"/>
  <c r="F107" i="1" s="1"/>
  <c r="K90" i="2"/>
  <c r="F106" i="1" s="1"/>
  <c r="K89" i="2"/>
  <c r="F105" i="1" s="1"/>
  <c r="K88" i="2"/>
  <c r="F104" i="1" s="1"/>
  <c r="K87" i="2"/>
  <c r="F103" i="1" s="1"/>
  <c r="K86" i="2"/>
  <c r="F102" i="1" s="1"/>
  <c r="K85" i="2"/>
  <c r="F101" i="1" s="1"/>
  <c r="K84" i="2"/>
  <c r="F100" i="1" s="1"/>
  <c r="K70" i="2"/>
  <c r="F88" i="1" s="1"/>
  <c r="O88" i="1" s="1"/>
  <c r="K69" i="2"/>
  <c r="F87" i="1" s="1"/>
  <c r="O87" i="1" s="1"/>
  <c r="K68" i="2"/>
  <c r="K67" i="2"/>
  <c r="F80" i="1" s="1"/>
  <c r="K66" i="2"/>
  <c r="F79" i="1" s="1"/>
  <c r="K65" i="2"/>
  <c r="F78" i="1" s="1"/>
  <c r="K64" i="2"/>
  <c r="F77" i="1" s="1"/>
  <c r="K80" i="2"/>
  <c r="F95" i="1" s="1"/>
  <c r="K79" i="2"/>
  <c r="F94" i="1" s="1"/>
  <c r="K78" i="2"/>
  <c r="F93" i="1" s="1"/>
  <c r="K77" i="2"/>
  <c r="F92" i="1" s="1"/>
  <c r="K76" i="2"/>
  <c r="F91" i="1" s="1"/>
  <c r="K75" i="2"/>
  <c r="F90" i="1" s="1"/>
  <c r="K110" i="2"/>
  <c r="F130" i="1" s="1"/>
  <c r="O130" i="1" s="1"/>
  <c r="K109" i="2"/>
  <c r="F129" i="1" s="1"/>
  <c r="O129" i="1" s="1"/>
  <c r="K27" i="2"/>
  <c r="F36" i="1" s="1"/>
  <c r="K25" i="2"/>
  <c r="F34" i="1" s="1"/>
  <c r="K26" i="2"/>
  <c r="F35" i="1" s="1"/>
  <c r="K24" i="2"/>
  <c r="F33" i="1" s="1"/>
  <c r="K23" i="2"/>
  <c r="F32" i="1" s="1"/>
  <c r="K22" i="2"/>
  <c r="F31" i="1" s="1"/>
  <c r="K21" i="2"/>
  <c r="F30" i="1" s="1"/>
  <c r="K20" i="2"/>
  <c r="F29" i="1" s="1"/>
  <c r="K19" i="2"/>
  <c r="F28" i="1" s="1"/>
  <c r="K18" i="2"/>
  <c r="F27" i="1" s="1"/>
  <c r="K17" i="2"/>
  <c r="F26" i="1" s="1"/>
  <c r="K16" i="2"/>
  <c r="F25" i="1" s="1"/>
  <c r="K15" i="2"/>
  <c r="F24" i="1" s="1"/>
  <c r="K14" i="2"/>
  <c r="F23" i="1" s="1"/>
  <c r="K13" i="2"/>
  <c r="F22" i="1" s="1"/>
  <c r="K12" i="2"/>
  <c r="F21" i="1" s="1"/>
  <c r="K11" i="2"/>
  <c r="F20" i="1" s="1"/>
  <c r="K10" i="2"/>
  <c r="F19" i="1" s="1"/>
  <c r="K9" i="2"/>
  <c r="F18" i="1" s="1"/>
  <c r="K8" i="2"/>
  <c r="F17" i="1" s="1"/>
  <c r="K7" i="2"/>
  <c r="F16" i="1" s="1"/>
  <c r="K6" i="2"/>
  <c r="F15" i="1" s="1"/>
  <c r="K5" i="2"/>
  <c r="F14" i="1" s="1"/>
  <c r="K4" i="2"/>
  <c r="F13" i="1" s="1"/>
  <c r="K3" i="2"/>
  <c r="F12" i="1" s="1"/>
  <c r="K44" i="2"/>
  <c r="F58" i="1" s="1"/>
  <c r="K43" i="2"/>
  <c r="F57" i="1" s="1"/>
  <c r="K42" i="2"/>
  <c r="F56" i="1" s="1"/>
  <c r="K41" i="2"/>
  <c r="F55" i="1" s="1"/>
  <c r="K40" i="2"/>
  <c r="F52" i="1" s="1"/>
  <c r="K39" i="2"/>
  <c r="F50" i="1" s="1"/>
  <c r="K38" i="2"/>
  <c r="F49" i="1" s="1"/>
  <c r="K36" i="2"/>
  <c r="F48" i="1" s="1"/>
  <c r="K34" i="2"/>
  <c r="F45" i="1" s="1"/>
  <c r="K33" i="2"/>
  <c r="F43" i="1" s="1"/>
  <c r="K32" i="2"/>
  <c r="F42" i="1" s="1"/>
  <c r="K31" i="2"/>
  <c r="F41" i="1" s="1"/>
  <c r="K30" i="2"/>
  <c r="F40" i="1" s="1"/>
  <c r="K29" i="2"/>
  <c r="F39" i="1" s="1"/>
  <c r="K28" i="2"/>
  <c r="F38" i="1" s="1"/>
  <c r="K107" i="2"/>
  <c r="F126" i="1" s="1"/>
  <c r="O126" i="1" s="1"/>
  <c r="K106" i="2"/>
  <c r="F125" i="1" s="1"/>
  <c r="O125" i="1" s="1"/>
  <c r="K105" i="2"/>
  <c r="F124" i="1" s="1"/>
  <c r="O124" i="1" s="1"/>
  <c r="K104" i="2"/>
  <c r="F122" i="1" s="1"/>
  <c r="O122" i="1" s="1"/>
  <c r="K101" i="2"/>
  <c r="F119" i="1" s="1"/>
  <c r="O119" i="1" s="1"/>
  <c r="K103" i="2"/>
  <c r="F121" i="1" s="1"/>
  <c r="O121" i="1" s="1"/>
  <c r="K102" i="2"/>
  <c r="F120" i="1" s="1"/>
  <c r="O120" i="1" s="1"/>
  <c r="K98" i="2"/>
  <c r="F115" i="1" s="1"/>
  <c r="O115" i="1" s="1"/>
  <c r="K97" i="2"/>
  <c r="F114" i="1" s="1"/>
  <c r="O114" i="1" s="1"/>
  <c r="K95" i="2"/>
  <c r="F112" i="1" s="1"/>
  <c r="O112" i="1" s="1"/>
  <c r="K94" i="2"/>
  <c r="F111" i="1" s="1"/>
  <c r="O111" i="1" s="1"/>
  <c r="K96" i="2"/>
  <c r="F113" i="1" s="1"/>
  <c r="O113" i="1" s="1"/>
  <c r="K93" i="2"/>
  <c r="F110" i="1" s="1"/>
  <c r="O110" i="1" s="1"/>
  <c r="K92" i="2"/>
  <c r="F109" i="1" s="1"/>
  <c r="O109" i="1" s="1"/>
  <c r="K99" i="2"/>
  <c r="F116" i="1" s="1"/>
  <c r="O116" i="1" s="1"/>
  <c r="K100" i="2"/>
  <c r="F117" i="1" s="1"/>
  <c r="O117" i="1" s="1"/>
  <c r="K60" i="2"/>
  <c r="F74" i="1" s="1"/>
  <c r="K59" i="2"/>
  <c r="F73" i="1" s="1"/>
  <c r="K58" i="2"/>
  <c r="F72" i="1" s="1"/>
  <c r="K57" i="2"/>
  <c r="F71" i="1" s="1"/>
  <c r="K56" i="2"/>
  <c r="F70" i="1" s="1"/>
  <c r="K55" i="2"/>
  <c r="F69" i="1" s="1"/>
  <c r="K54" i="2"/>
  <c r="F68" i="1" s="1"/>
  <c r="K53" i="2"/>
  <c r="F67" i="1" s="1"/>
  <c r="K52" i="2"/>
  <c r="F66" i="1" s="1"/>
  <c r="K51" i="2"/>
  <c r="F65" i="1" s="1"/>
  <c r="K50" i="2"/>
  <c r="F64" i="1" s="1"/>
  <c r="O64" i="1" s="1"/>
  <c r="K61" i="2"/>
  <c r="F75" i="1" s="1"/>
  <c r="Q131" i="1"/>
  <c r="R131" i="1"/>
  <c r="Q128" i="1"/>
  <c r="R128" i="1"/>
  <c r="Q123" i="1"/>
  <c r="R123" i="1"/>
  <c r="Q118" i="1"/>
  <c r="R118" i="1"/>
  <c r="Q108" i="1"/>
  <c r="R108" i="1"/>
  <c r="Q96" i="1"/>
  <c r="R96" i="1"/>
  <c r="Q89" i="1"/>
  <c r="R89" i="1"/>
  <c r="Q76" i="1"/>
  <c r="R76" i="1"/>
  <c r="Q61" i="1"/>
  <c r="R61" i="1"/>
  <c r="Q46" i="1"/>
  <c r="R46" i="1"/>
  <c r="Q37" i="1"/>
  <c r="R37" i="1"/>
  <c r="Q11" i="1"/>
  <c r="R11" i="1"/>
  <c r="R12" i="1"/>
  <c r="H82" i="1" l="1"/>
  <c r="H84" i="1"/>
  <c r="I82" i="1"/>
  <c r="I84" i="1"/>
  <c r="F82" i="1"/>
  <c r="O82" i="1" s="1"/>
  <c r="F84" i="1"/>
  <c r="O84" i="1" s="1"/>
  <c r="G82" i="1"/>
  <c r="G84" i="1"/>
  <c r="O49" i="1"/>
  <c r="O24" i="1"/>
  <c r="O95" i="1"/>
  <c r="O70" i="1"/>
  <c r="O42" i="1"/>
  <c r="O50" i="1"/>
  <c r="O17" i="1"/>
  <c r="O25" i="1"/>
  <c r="O33" i="1"/>
  <c r="O90" i="1"/>
  <c r="O100" i="1"/>
  <c r="O105" i="1"/>
  <c r="O58" i="1"/>
  <c r="O32" i="1"/>
  <c r="O43" i="1"/>
  <c r="O18" i="1"/>
  <c r="O26" i="1"/>
  <c r="O35" i="1"/>
  <c r="O91" i="1"/>
  <c r="O77" i="1"/>
  <c r="O101" i="1"/>
  <c r="O106" i="1"/>
  <c r="O16" i="1"/>
  <c r="O104" i="1"/>
  <c r="O75" i="1"/>
  <c r="O71" i="1"/>
  <c r="O72" i="1"/>
  <c r="O52" i="1"/>
  <c r="O19" i="1"/>
  <c r="O27" i="1"/>
  <c r="O34" i="1"/>
  <c r="O78" i="1"/>
  <c r="O107" i="1"/>
  <c r="O69" i="1"/>
  <c r="O65" i="1"/>
  <c r="O73" i="1"/>
  <c r="O45" i="1"/>
  <c r="O12" i="1"/>
  <c r="O20" i="1"/>
  <c r="O28" i="1"/>
  <c r="O36" i="1"/>
  <c r="O92" i="1"/>
  <c r="O79" i="1"/>
  <c r="O66" i="1"/>
  <c r="O38" i="1"/>
  <c r="O55" i="1"/>
  <c r="O13" i="1"/>
  <c r="O21" i="1"/>
  <c r="O29" i="1"/>
  <c r="O80" i="1"/>
  <c r="O97" i="1"/>
  <c r="O56" i="1"/>
  <c r="O22" i="1"/>
  <c r="O30" i="1"/>
  <c r="O93" i="1"/>
  <c r="O102" i="1"/>
  <c r="O98" i="1"/>
  <c r="O41" i="1"/>
  <c r="O74" i="1"/>
  <c r="O67" i="1"/>
  <c r="O39" i="1"/>
  <c r="O14" i="1"/>
  <c r="O68" i="1"/>
  <c r="O40" i="1"/>
  <c r="O48" i="1"/>
  <c r="O57" i="1"/>
  <c r="O15" i="1"/>
  <c r="O23" i="1"/>
  <c r="O31" i="1"/>
  <c r="O94" i="1"/>
  <c r="O103" i="1"/>
  <c r="O99" i="1"/>
  <c r="P88" i="2"/>
  <c r="Q88" i="2" s="1"/>
  <c r="P86" i="2"/>
  <c r="Q86" i="2" s="1"/>
  <c r="P84" i="2"/>
  <c r="Q84" i="2" s="1"/>
  <c r="P80" i="2"/>
  <c r="Q80" i="2" s="1"/>
  <c r="P78" i="2"/>
  <c r="Q78" i="2" s="1"/>
  <c r="P24" i="2"/>
  <c r="Q24" i="2" s="1"/>
  <c r="P23" i="2"/>
  <c r="Q23" i="2" s="1"/>
  <c r="P16" i="2"/>
  <c r="Q16" i="2" s="1"/>
  <c r="P15" i="2"/>
  <c r="Q15" i="2" s="1"/>
  <c r="P9" i="2"/>
  <c r="Q9" i="2" s="1"/>
  <c r="P8" i="2"/>
  <c r="Q8" i="2" s="1"/>
  <c r="P7" i="2"/>
  <c r="Q7" i="2" s="1"/>
  <c r="P44" i="2"/>
  <c r="Q44" i="2" s="1"/>
  <c r="P39" i="2"/>
  <c r="Q39" i="2" s="1"/>
  <c r="P38" i="2"/>
  <c r="Q38" i="2" s="1"/>
  <c r="P31" i="2"/>
  <c r="Q31" i="2" s="1"/>
  <c r="P107" i="2"/>
  <c r="Q107" i="2" s="1"/>
  <c r="P106" i="2"/>
  <c r="Q106" i="2" s="1"/>
  <c r="P105" i="2"/>
  <c r="Q105" i="2" s="1"/>
  <c r="P104" i="2"/>
  <c r="Q104" i="2" s="1"/>
  <c r="P101" i="2"/>
  <c r="Q101" i="2" s="1"/>
  <c r="P103" i="2"/>
  <c r="Q103" i="2" s="1"/>
  <c r="P102" i="2"/>
  <c r="Q102" i="2" s="1"/>
  <c r="P98" i="2"/>
  <c r="Q98" i="2" s="1"/>
  <c r="P97" i="2"/>
  <c r="Q97" i="2" s="1"/>
  <c r="P94" i="2"/>
  <c r="Q94" i="2" s="1"/>
  <c r="P96" i="2"/>
  <c r="Q96" i="2" s="1"/>
  <c r="P93" i="2"/>
  <c r="Q93" i="2" s="1"/>
  <c r="P92" i="2"/>
  <c r="Q92" i="2" s="1"/>
  <c r="P99" i="2"/>
  <c r="Q99" i="2" s="1"/>
  <c r="P100" i="2"/>
  <c r="Q100" i="2" s="1"/>
  <c r="P4" i="2"/>
  <c r="Q4" i="2" s="1"/>
  <c r="P5" i="2"/>
  <c r="Q5" i="2" s="1"/>
  <c r="P6" i="2"/>
  <c r="Q6" i="2" s="1"/>
  <c r="P10" i="2"/>
  <c r="Q10" i="2" s="1"/>
  <c r="P11" i="2"/>
  <c r="Q11" i="2" s="1"/>
  <c r="P12" i="2"/>
  <c r="Q12" i="2" s="1"/>
  <c r="P13" i="2"/>
  <c r="Q13" i="2" s="1"/>
  <c r="P14" i="2"/>
  <c r="Q14" i="2" s="1"/>
  <c r="P17" i="2"/>
  <c r="Q17" i="2" s="1"/>
  <c r="P18" i="2"/>
  <c r="Q18" i="2" s="1"/>
  <c r="P19" i="2"/>
  <c r="Q19" i="2" s="1"/>
  <c r="P20" i="2"/>
  <c r="Q20" i="2" s="1"/>
  <c r="P21" i="2"/>
  <c r="Q21" i="2" s="1"/>
  <c r="P22" i="2"/>
  <c r="Q22" i="2" s="1"/>
  <c r="P25" i="2"/>
  <c r="Q25" i="2" s="1"/>
  <c r="P26" i="2"/>
  <c r="Q26" i="2" s="1"/>
  <c r="P27" i="2"/>
  <c r="Q27" i="2" s="1"/>
  <c r="P28" i="2"/>
  <c r="Q28" i="2" s="1"/>
  <c r="P29" i="2"/>
  <c r="Q29" i="2" s="1"/>
  <c r="P30" i="2"/>
  <c r="Q30" i="2" s="1"/>
  <c r="P32" i="2"/>
  <c r="Q32" i="2" s="1"/>
  <c r="P33" i="2"/>
  <c r="Q33" i="2" s="1"/>
  <c r="P34" i="2"/>
  <c r="Q34" i="2" s="1"/>
  <c r="P36" i="2"/>
  <c r="Q36" i="2" s="1"/>
  <c r="P40" i="2"/>
  <c r="Q40" i="2" s="1"/>
  <c r="P41" i="2"/>
  <c r="Q41" i="2" s="1"/>
  <c r="P42" i="2"/>
  <c r="Q42" i="2" s="1"/>
  <c r="P43" i="2"/>
  <c r="Q43" i="2" s="1"/>
  <c r="P50" i="2"/>
  <c r="P67" i="2"/>
  <c r="Q67" i="2" s="1"/>
  <c r="P68" i="2"/>
  <c r="Q68" i="2" s="1"/>
  <c r="P69" i="2"/>
  <c r="Q69" i="2" s="1"/>
  <c r="P70" i="2"/>
  <c r="Q70" i="2" s="1"/>
  <c r="P75" i="2"/>
  <c r="Q75" i="2" s="1"/>
  <c r="P76" i="2"/>
  <c r="Q76" i="2" s="1"/>
  <c r="P77" i="2"/>
  <c r="Q77" i="2" s="1"/>
  <c r="P79" i="2"/>
  <c r="Q79" i="2" s="1"/>
  <c r="P81" i="2"/>
  <c r="Q81" i="2" s="1"/>
  <c r="P82" i="2"/>
  <c r="Q82" i="2" s="1"/>
  <c r="P83" i="2"/>
  <c r="Q83" i="2" s="1"/>
  <c r="P85" i="2"/>
  <c r="Q85" i="2" s="1"/>
  <c r="P87" i="2"/>
  <c r="Q87" i="2" s="1"/>
  <c r="P89" i="2"/>
  <c r="Q89" i="2" s="1"/>
  <c r="P90" i="2"/>
  <c r="Q90" i="2" s="1"/>
  <c r="P91" i="2"/>
  <c r="Q91" i="2" s="1"/>
  <c r="P95" i="2"/>
  <c r="Q95" i="2" s="1"/>
  <c r="P109" i="2"/>
  <c r="Q109" i="2" s="1"/>
  <c r="P110" i="2"/>
  <c r="Q110" i="2" s="1"/>
  <c r="P111" i="2"/>
  <c r="Q111" i="2" s="1"/>
  <c r="P112" i="2"/>
  <c r="Q112" i="2" s="1"/>
  <c r="P113" i="2"/>
  <c r="Q113" i="2" s="1"/>
  <c r="R38" i="1"/>
  <c r="R39" i="1"/>
  <c r="R40" i="1"/>
  <c r="R41" i="1"/>
  <c r="R42" i="1"/>
  <c r="R43" i="1"/>
  <c r="R45" i="1"/>
  <c r="R48" i="1"/>
  <c r="R49" i="1"/>
  <c r="R50" i="1"/>
  <c r="R52" i="1"/>
  <c r="R55" i="1"/>
  <c r="R56" i="1"/>
  <c r="R57" i="1"/>
  <c r="R58" i="1"/>
  <c r="R65" i="1"/>
  <c r="R66" i="1"/>
  <c r="R67" i="1"/>
  <c r="R68" i="1"/>
  <c r="R69" i="1"/>
  <c r="R70" i="1"/>
  <c r="R71" i="1"/>
  <c r="R72" i="1"/>
  <c r="R73" i="1"/>
  <c r="R74" i="1"/>
  <c r="R75" i="1"/>
  <c r="R77" i="1"/>
  <c r="R78" i="1"/>
  <c r="R79" i="1"/>
  <c r="R80" i="1"/>
  <c r="R82" i="1"/>
  <c r="R90" i="1"/>
  <c r="R91" i="1"/>
  <c r="R92" i="1"/>
  <c r="R93" i="1"/>
  <c r="R94" i="1"/>
  <c r="R95" i="1"/>
  <c r="R97" i="1"/>
  <c r="R98" i="1"/>
  <c r="R99" i="1"/>
  <c r="R100" i="1"/>
  <c r="R101" i="1"/>
  <c r="R102" i="1"/>
  <c r="R103" i="1"/>
  <c r="R104" i="1"/>
  <c r="R105" i="1"/>
  <c r="R106" i="1"/>
  <c r="R107" i="1"/>
  <c r="Q50" i="2" l="1"/>
  <c r="P64" i="1" s="1"/>
  <c r="P127" i="1"/>
  <c r="C127" i="1" s="1"/>
  <c r="H74" i="2"/>
  <c r="I74" i="2" s="1"/>
  <c r="P83" i="1"/>
  <c r="H72" i="2"/>
  <c r="I72" i="2" s="1"/>
  <c r="P85" i="1"/>
  <c r="O8" i="1"/>
  <c r="E53" i="1" s="1"/>
  <c r="I5" i="1"/>
  <c r="H45" i="2"/>
  <c r="I45" i="2" s="1"/>
  <c r="P60" i="1"/>
  <c r="H46" i="2"/>
  <c r="I46" i="2" s="1"/>
  <c r="P59" i="1"/>
  <c r="H47" i="2"/>
  <c r="I47" i="2" s="1"/>
  <c r="P54" i="1"/>
  <c r="H48" i="2"/>
  <c r="I48" i="2" s="1"/>
  <c r="P51" i="1"/>
  <c r="H49" i="2"/>
  <c r="I49" i="2" s="1"/>
  <c r="P47" i="1"/>
  <c r="H35" i="2"/>
  <c r="I35" i="2" s="1"/>
  <c r="P44" i="1"/>
  <c r="H3" i="2"/>
  <c r="I3" i="2" s="1"/>
  <c r="H73" i="2"/>
  <c r="I73" i="2" s="1"/>
  <c r="P88" i="1"/>
  <c r="P87" i="1"/>
  <c r="P84" i="1"/>
  <c r="H17" i="2"/>
  <c r="I17" i="2" s="1"/>
  <c r="H16" i="2"/>
  <c r="I16" i="2" s="1"/>
  <c r="H15" i="2"/>
  <c r="I15" i="2" s="1"/>
  <c r="P119" i="1"/>
  <c r="C119" i="1" s="1"/>
  <c r="P112" i="1"/>
  <c r="C112" i="1" s="1"/>
  <c r="P109" i="1"/>
  <c r="C109" i="1" s="1"/>
  <c r="P125" i="1"/>
  <c r="C125" i="1" s="1"/>
  <c r="P124" i="1"/>
  <c r="C124" i="1" s="1"/>
  <c r="P115" i="1"/>
  <c r="C115" i="1" s="1"/>
  <c r="P134" i="1"/>
  <c r="C134" i="1" s="1"/>
  <c r="P133" i="1"/>
  <c r="C133" i="1" s="1"/>
  <c r="P121" i="1"/>
  <c r="C121" i="1" s="1"/>
  <c r="P132" i="1"/>
  <c r="C132" i="1" s="1"/>
  <c r="P117" i="1"/>
  <c r="C117" i="1" s="1"/>
  <c r="P126" i="1"/>
  <c r="C126" i="1" s="1"/>
  <c r="P114" i="1"/>
  <c r="C114" i="1" s="1"/>
  <c r="P130" i="1"/>
  <c r="C130" i="1" s="1"/>
  <c r="P116" i="1"/>
  <c r="C116" i="1" s="1"/>
  <c r="P120" i="1"/>
  <c r="C120" i="1" s="1"/>
  <c r="P110" i="1"/>
  <c r="C110" i="1" s="1"/>
  <c r="P122" i="1"/>
  <c r="C122" i="1" s="1"/>
  <c r="P129" i="1"/>
  <c r="C129" i="1" s="1"/>
  <c r="P113" i="1"/>
  <c r="C113" i="1" s="1"/>
  <c r="P111" i="1"/>
  <c r="C111" i="1" s="1"/>
  <c r="R13" i="1"/>
  <c r="R14" i="1"/>
  <c r="R15" i="1"/>
  <c r="R16" i="1"/>
  <c r="R17" i="1"/>
  <c r="R18" i="1"/>
  <c r="Z1" i="2"/>
  <c r="E64" i="1" l="1"/>
  <c r="E63" i="1"/>
  <c r="E62" i="1"/>
  <c r="E117" i="1"/>
  <c r="E116" i="1"/>
  <c r="E110" i="1"/>
  <c r="E109" i="1"/>
  <c r="E111" i="1"/>
  <c r="E122" i="1"/>
  <c r="E112" i="1"/>
  <c r="E121" i="1"/>
  <c r="E113" i="1"/>
  <c r="E120" i="1"/>
  <c r="E114" i="1"/>
  <c r="E119" i="1"/>
  <c r="E115" i="1"/>
  <c r="E134" i="1"/>
  <c r="E126" i="1"/>
  <c r="E127" i="1"/>
  <c r="E129" i="1"/>
  <c r="E130" i="1"/>
  <c r="E125" i="1"/>
  <c r="E124" i="1"/>
  <c r="E12" i="1"/>
  <c r="E133" i="1"/>
  <c r="E102" i="1"/>
  <c r="E92" i="1"/>
  <c r="E86" i="1"/>
  <c r="E65" i="1"/>
  <c r="E73" i="1"/>
  <c r="E52" i="1"/>
  <c r="E47" i="1"/>
  <c r="E38" i="1"/>
  <c r="E20" i="1"/>
  <c r="E28" i="1"/>
  <c r="E36" i="1"/>
  <c r="E83" i="1"/>
  <c r="E58" i="1"/>
  <c r="E80" i="1"/>
  <c r="E45" i="1"/>
  <c r="E103" i="1"/>
  <c r="E93" i="1"/>
  <c r="E87" i="1"/>
  <c r="E66" i="1"/>
  <c r="E74" i="1"/>
  <c r="E54" i="1"/>
  <c r="E39" i="1"/>
  <c r="E13" i="1"/>
  <c r="E21" i="1"/>
  <c r="E29" i="1"/>
  <c r="E79" i="1"/>
  <c r="E17" i="1"/>
  <c r="E71" i="1"/>
  <c r="E34" i="1"/>
  <c r="E77" i="1"/>
  <c r="E27" i="1"/>
  <c r="E132" i="1"/>
  <c r="E104" i="1"/>
  <c r="E94" i="1"/>
  <c r="E88" i="1"/>
  <c r="E67" i="1"/>
  <c r="E75" i="1"/>
  <c r="E55" i="1"/>
  <c r="E40" i="1"/>
  <c r="E14" i="1"/>
  <c r="E22" i="1"/>
  <c r="E30" i="1"/>
  <c r="E107" i="1"/>
  <c r="E49" i="1"/>
  <c r="E33" i="1"/>
  <c r="E44" i="1"/>
  <c r="E101" i="1"/>
  <c r="E51" i="1"/>
  <c r="E105" i="1"/>
  <c r="E95" i="1"/>
  <c r="E82" i="1"/>
  <c r="E68" i="1"/>
  <c r="E56" i="1"/>
  <c r="E41" i="1"/>
  <c r="E15" i="1"/>
  <c r="E23" i="1"/>
  <c r="E31" i="1"/>
  <c r="E99" i="1"/>
  <c r="E43" i="1"/>
  <c r="E59" i="1"/>
  <c r="E60" i="1"/>
  <c r="E98" i="1"/>
  <c r="E106" i="1"/>
  <c r="E90" i="1"/>
  <c r="E78" i="1"/>
  <c r="E69" i="1"/>
  <c r="E48" i="1"/>
  <c r="E57" i="1"/>
  <c r="E42" i="1"/>
  <c r="E16" i="1"/>
  <c r="E24" i="1"/>
  <c r="E32" i="1"/>
  <c r="E70" i="1"/>
  <c r="E25" i="1"/>
  <c r="E50" i="1"/>
  <c r="E26" i="1"/>
  <c r="E85" i="1"/>
  <c r="E19" i="1"/>
  <c r="E100" i="1"/>
  <c r="E97" i="1"/>
  <c r="E84" i="1"/>
  <c r="E18" i="1"/>
  <c r="E91" i="1"/>
  <c r="E72" i="1"/>
  <c r="E35" i="1"/>
  <c r="P12" i="1"/>
  <c r="P90" i="1"/>
  <c r="H75" i="2"/>
  <c r="I75" i="2" s="1"/>
  <c r="P77" i="1"/>
  <c r="H64" i="2"/>
  <c r="I64" i="2" s="1"/>
  <c r="P33" i="1"/>
  <c r="H24" i="2"/>
  <c r="I24" i="2" s="1"/>
  <c r="P70" i="1"/>
  <c r="H56" i="2"/>
  <c r="I56" i="2" s="1"/>
  <c r="P58" i="1"/>
  <c r="H44" i="2"/>
  <c r="I44" i="2" s="1"/>
  <c r="P36" i="1"/>
  <c r="H27" i="2"/>
  <c r="I27" i="2" s="1"/>
  <c r="P21" i="1"/>
  <c r="H12" i="2"/>
  <c r="I12" i="2" s="1"/>
  <c r="P78" i="1"/>
  <c r="H65" i="2"/>
  <c r="I65" i="2" s="1"/>
  <c r="H70" i="2"/>
  <c r="I70" i="2" s="1"/>
  <c r="P15" i="1"/>
  <c r="H6" i="2"/>
  <c r="I6" i="2" s="1"/>
  <c r="P100" i="1"/>
  <c r="H84" i="2"/>
  <c r="I84" i="2" s="1"/>
  <c r="P91" i="1"/>
  <c r="H76" i="2"/>
  <c r="I76" i="2" s="1"/>
  <c r="P42" i="1"/>
  <c r="H32" i="2"/>
  <c r="I32" i="2" s="1"/>
  <c r="P79" i="1"/>
  <c r="H66" i="2"/>
  <c r="I66" i="2" s="1"/>
  <c r="P71" i="1"/>
  <c r="H57" i="2"/>
  <c r="I57" i="2" s="1"/>
  <c r="P48" i="1"/>
  <c r="H36" i="2"/>
  <c r="I36" i="2" s="1"/>
  <c r="P29" i="1"/>
  <c r="H20" i="2"/>
  <c r="I20" i="2" s="1"/>
  <c r="P14" i="1"/>
  <c r="H5" i="2"/>
  <c r="I5" i="2" s="1"/>
  <c r="P99" i="1"/>
  <c r="H83" i="2"/>
  <c r="I83" i="2" s="1"/>
  <c r="P75" i="1"/>
  <c r="H61" i="2"/>
  <c r="I61" i="2" s="1"/>
  <c r="P68" i="1"/>
  <c r="H54" i="2"/>
  <c r="I54" i="2" s="1"/>
  <c r="P25" i="1"/>
  <c r="P57" i="1"/>
  <c r="H43" i="2"/>
  <c r="I43" i="2" s="1"/>
  <c r="P45" i="1"/>
  <c r="H34" i="2"/>
  <c r="I34" i="2" s="1"/>
  <c r="P28" i="1"/>
  <c r="H19" i="2"/>
  <c r="I19" i="2" s="1"/>
  <c r="P13" i="1"/>
  <c r="H4" i="2"/>
  <c r="I4" i="2" s="1"/>
  <c r="P98" i="1"/>
  <c r="H82" i="2"/>
  <c r="I82" i="2" s="1"/>
  <c r="P74" i="1"/>
  <c r="H60" i="2"/>
  <c r="I60" i="2" s="1"/>
  <c r="P23" i="1"/>
  <c r="H14" i="2"/>
  <c r="I14" i="2" s="1"/>
  <c r="P16" i="1"/>
  <c r="H7" i="2"/>
  <c r="I7" i="2" s="1"/>
  <c r="P101" i="1"/>
  <c r="H85" i="2"/>
  <c r="I85" i="2" s="1"/>
  <c r="P56" i="1"/>
  <c r="H42" i="2"/>
  <c r="I42" i="2" s="1"/>
  <c r="P94" i="1"/>
  <c r="H79" i="2"/>
  <c r="I79" i="2" s="1"/>
  <c r="P80" i="1"/>
  <c r="H67" i="2"/>
  <c r="I67" i="2" s="1"/>
  <c r="H50" i="2"/>
  <c r="I50" i="2" s="1"/>
  <c r="P38" i="1"/>
  <c r="H28" i="2"/>
  <c r="I28" i="2" s="1"/>
  <c r="P22" i="1"/>
  <c r="H13" i="2"/>
  <c r="I13" i="2" s="1"/>
  <c r="P103" i="1"/>
  <c r="H87" i="2"/>
  <c r="I87" i="2" s="1"/>
  <c r="P31" i="1"/>
  <c r="H22" i="2"/>
  <c r="I22" i="2" s="1"/>
  <c r="P24" i="1"/>
  <c r="P69" i="1"/>
  <c r="H55" i="2"/>
  <c r="I55" i="2" s="1"/>
  <c r="P18" i="1"/>
  <c r="H9" i="2"/>
  <c r="I9" i="2" s="1"/>
  <c r="P104" i="1"/>
  <c r="H88" i="2"/>
  <c r="I88" i="2" s="1"/>
  <c r="P95" i="1"/>
  <c r="H80" i="2"/>
  <c r="I80" i="2" s="1"/>
  <c r="P72" i="1"/>
  <c r="H58" i="2"/>
  <c r="I58" i="2" s="1"/>
  <c r="P49" i="1"/>
  <c r="H38" i="2"/>
  <c r="I38" i="2" s="1"/>
  <c r="P30" i="1"/>
  <c r="H21" i="2"/>
  <c r="I21" i="2" s="1"/>
  <c r="P40" i="1"/>
  <c r="H30" i="2"/>
  <c r="I30" i="2" s="1"/>
  <c r="P32" i="1"/>
  <c r="H23" i="2"/>
  <c r="I23" i="2" s="1"/>
  <c r="P102" i="1"/>
  <c r="H86" i="2"/>
  <c r="I86" i="2" s="1"/>
  <c r="P26" i="1"/>
  <c r="P19" i="1"/>
  <c r="H10" i="2"/>
  <c r="I10" i="2" s="1"/>
  <c r="P105" i="1"/>
  <c r="H89" i="2"/>
  <c r="I89" i="2" s="1"/>
  <c r="P82" i="1"/>
  <c r="H68" i="2"/>
  <c r="I68" i="2" s="1"/>
  <c r="P65" i="1"/>
  <c r="H51" i="2"/>
  <c r="I51" i="2" s="1"/>
  <c r="P39" i="1"/>
  <c r="H29" i="2"/>
  <c r="I29" i="2" s="1"/>
  <c r="P52" i="1"/>
  <c r="H40" i="2"/>
  <c r="I40" i="2" s="1"/>
  <c r="P41" i="1"/>
  <c r="H31" i="2"/>
  <c r="I31" i="2" s="1"/>
  <c r="P93" i="1"/>
  <c r="H78" i="2"/>
  <c r="I78" i="2" s="1"/>
  <c r="P34" i="1"/>
  <c r="H25" i="2"/>
  <c r="I25" i="2" s="1"/>
  <c r="P27" i="1"/>
  <c r="H18" i="2"/>
  <c r="I18" i="2" s="1"/>
  <c r="P92" i="1"/>
  <c r="H77" i="2"/>
  <c r="I77" i="2" s="1"/>
  <c r="P97" i="1"/>
  <c r="H81" i="2"/>
  <c r="I81" i="2" s="1"/>
  <c r="P73" i="1"/>
  <c r="H59" i="2"/>
  <c r="I59" i="2" s="1"/>
  <c r="P50" i="1"/>
  <c r="H39" i="2"/>
  <c r="I39" i="2" s="1"/>
  <c r="P106" i="1"/>
  <c r="H90" i="2"/>
  <c r="I90" i="2" s="1"/>
  <c r="P67" i="1"/>
  <c r="H53" i="2"/>
  <c r="I53" i="2" s="1"/>
  <c r="P55" i="1"/>
  <c r="H41" i="2"/>
  <c r="I41" i="2" s="1"/>
  <c r="P17" i="1"/>
  <c r="H8" i="2"/>
  <c r="I8" i="2" s="1"/>
  <c r="P43" i="1"/>
  <c r="H33" i="2"/>
  <c r="I33" i="2" s="1"/>
  <c r="P35" i="1"/>
  <c r="H26" i="2"/>
  <c r="I26" i="2" s="1"/>
  <c r="P20" i="1"/>
  <c r="H11" i="2"/>
  <c r="I11" i="2" s="1"/>
  <c r="P107" i="1"/>
  <c r="H91" i="2"/>
  <c r="I91" i="2" s="1"/>
  <c r="H69" i="2"/>
  <c r="I69" i="2" s="1"/>
  <c r="P66" i="1"/>
  <c r="H52" i="2"/>
  <c r="I52" i="2" s="1"/>
  <c r="J37" i="2" l="1" a="1"/>
  <c r="J37" i="2" s="1"/>
  <c r="J9" i="2" a="1"/>
  <c r="J9" i="2" s="1"/>
  <c r="J11" i="2" a="1"/>
  <c r="J11" i="2" s="1"/>
  <c r="J25" i="2" a="1"/>
  <c r="J25" i="2" s="1"/>
  <c r="J10" i="2" a="1"/>
  <c r="J10" i="2" s="1"/>
  <c r="J8" i="2" a="1"/>
  <c r="J8" i="2" s="1"/>
  <c r="J18" i="2" a="1"/>
  <c r="J18" i="2" s="1"/>
  <c r="J23" i="2" a="1"/>
  <c r="J23" i="2" s="1"/>
  <c r="J27" i="2" a="1"/>
  <c r="J27" i="2" s="1"/>
  <c r="C36" i="1" s="1"/>
  <c r="J22" i="2" a="1"/>
  <c r="J22" i="2" s="1"/>
  <c r="J5" i="2" a="1"/>
  <c r="J5" i="2" s="1"/>
  <c r="J6" i="2" a="1"/>
  <c r="J6" i="2" s="1"/>
  <c r="J21" i="2" a="1"/>
  <c r="J21" i="2" s="1"/>
  <c r="J7" i="2" a="1"/>
  <c r="J7" i="2" s="1"/>
  <c r="J4" i="2" a="1"/>
  <c r="J4" i="2" s="1"/>
  <c r="J26" i="2" a="1"/>
  <c r="J26" i="2" s="1"/>
  <c r="J20" i="2" a="1"/>
  <c r="J20" i="2" s="1"/>
  <c r="J17" i="2" a="1"/>
  <c r="J17" i="2" s="1"/>
  <c r="J14" i="2" a="1"/>
  <c r="J14" i="2" s="1"/>
  <c r="J19" i="2" a="1"/>
  <c r="J19" i="2" s="1"/>
  <c r="J16" i="2" a="1"/>
  <c r="J16" i="2" s="1"/>
  <c r="J13" i="2" a="1"/>
  <c r="J13" i="2" s="1"/>
  <c r="J15" i="2" a="1"/>
  <c r="J15" i="2" s="1"/>
  <c r="J12" i="2" a="1"/>
  <c r="J12" i="2" s="1"/>
  <c r="J24" i="2" a="1"/>
  <c r="J24" i="2" s="1"/>
  <c r="J3" i="2" a="1"/>
  <c r="J3" i="2" s="1"/>
  <c r="J62" i="2" a="1"/>
  <c r="J62" i="2" s="1"/>
  <c r="J63" i="2" a="1"/>
  <c r="J63" i="2" s="1"/>
  <c r="J52" i="2" a="1"/>
  <c r="J52" i="2" s="1"/>
  <c r="J53" i="2" a="1"/>
  <c r="J53" i="2" s="1"/>
  <c r="J54" i="2" a="1"/>
  <c r="J54" i="2" s="1"/>
  <c r="J57" i="2" a="1"/>
  <c r="J57" i="2" s="1"/>
  <c r="J51" i="2" a="1"/>
  <c r="J51" i="2" s="1"/>
  <c r="J58" i="2" a="1"/>
  <c r="J58" i="2" s="1"/>
  <c r="J60" i="2" a="1"/>
  <c r="J60" i="2" s="1"/>
  <c r="J61" i="2" a="1"/>
  <c r="J61" i="2" s="1"/>
  <c r="J56" i="2" a="1"/>
  <c r="J56" i="2" s="1"/>
  <c r="Q119" i="1"/>
  <c r="Q132" i="1"/>
  <c r="Q133" i="1"/>
  <c r="Q120" i="1"/>
  <c r="Q113" i="1"/>
  <c r="Q134" i="1"/>
  <c r="Q121" i="1"/>
  <c r="Q114" i="1"/>
  <c r="Q129" i="1"/>
  <c r="Q122" i="1"/>
  <c r="Q115" i="1"/>
  <c r="Q130" i="1"/>
  <c r="Q109" i="1"/>
  <c r="Q116" i="1"/>
  <c r="Q124" i="1"/>
  <c r="Q110" i="1"/>
  <c r="Q117" i="1"/>
  <c r="Q126" i="1"/>
  <c r="Q125" i="1"/>
  <c r="Q111" i="1"/>
  <c r="Q112" i="1"/>
  <c r="Q53" i="1" l="1"/>
  <c r="C53" i="1"/>
  <c r="Q62" i="1"/>
  <c r="C62" i="1"/>
  <c r="Q63" i="1"/>
  <c r="C63" i="1"/>
  <c r="J59" i="2" a="1"/>
  <c r="J59" i="2" s="1"/>
  <c r="J55" i="2" a="1"/>
  <c r="J55" i="2" s="1"/>
  <c r="J78" i="2" a="1"/>
  <c r="J78" i="2" s="1"/>
  <c r="J35" i="2" a="1"/>
  <c r="J35" i="2" s="1"/>
  <c r="J39" i="2" a="1"/>
  <c r="J39" i="2" s="1"/>
  <c r="Q44" i="1" l="1"/>
  <c r="C44" i="1"/>
  <c r="Q50" i="1"/>
  <c r="C50" i="1"/>
  <c r="Q93" i="1"/>
  <c r="C93" i="1"/>
  <c r="J46" i="2" a="1"/>
  <c r="J46" i="2" s="1"/>
  <c r="J49" i="2" a="1"/>
  <c r="J49" i="2" s="1"/>
  <c r="J45" i="2" a="1"/>
  <c r="J45" i="2" s="1"/>
  <c r="J48" i="2" a="1"/>
  <c r="J48" i="2" s="1"/>
  <c r="J47" i="2" a="1"/>
  <c r="J47" i="2" s="1"/>
  <c r="C15" i="1"/>
  <c r="J71" i="2" a="1"/>
  <c r="J71" i="2" s="1"/>
  <c r="J74" i="2" a="1"/>
  <c r="J74" i="2" s="1"/>
  <c r="J72" i="2" a="1"/>
  <c r="J72" i="2" s="1"/>
  <c r="J73" i="2" a="1"/>
  <c r="J73" i="2" s="1"/>
  <c r="C35" i="1"/>
  <c r="J79" i="2" a="1"/>
  <c r="J79" i="2" s="1"/>
  <c r="J82" i="2" a="1"/>
  <c r="J82" i="2" s="1"/>
  <c r="J84" i="2" a="1"/>
  <c r="J84" i="2" s="1"/>
  <c r="J87" i="2" a="1"/>
  <c r="J87" i="2" s="1"/>
  <c r="J40" i="2" a="1"/>
  <c r="J40" i="2" s="1"/>
  <c r="J77" i="2" a="1"/>
  <c r="J77" i="2" s="1"/>
  <c r="J34" i="2" a="1"/>
  <c r="J34" i="2" s="1"/>
  <c r="J33" i="2" a="1"/>
  <c r="J33" i="2" s="1"/>
  <c r="J81" i="2" a="1"/>
  <c r="J81" i="2" s="1"/>
  <c r="C31" i="1"/>
  <c r="C13" i="1"/>
  <c r="J41" i="2" a="1"/>
  <c r="J41" i="2" s="1"/>
  <c r="C16" i="1"/>
  <c r="C12" i="1"/>
  <c r="C28" i="1"/>
  <c r="C33" i="1"/>
  <c r="J86" i="2" a="1"/>
  <c r="J86" i="2" s="1"/>
  <c r="J80" i="2" a="1"/>
  <c r="J80" i="2" s="1"/>
  <c r="J70" i="2" a="1"/>
  <c r="J70" i="2" s="1"/>
  <c r="C20" i="1"/>
  <c r="C21" i="1"/>
  <c r="C17" i="1"/>
  <c r="C14" i="1"/>
  <c r="C24" i="1"/>
  <c r="J36" i="2" a="1"/>
  <c r="J36" i="2" s="1"/>
  <c r="J44" i="2" a="1"/>
  <c r="J44" i="2" s="1"/>
  <c r="J43" i="2" a="1"/>
  <c r="J43" i="2" s="1"/>
  <c r="J50" i="2" a="1"/>
  <c r="J50" i="2" s="1"/>
  <c r="J89" i="2" a="1"/>
  <c r="J89" i="2" s="1"/>
  <c r="J75" i="2" a="1"/>
  <c r="J75" i="2" s="1"/>
  <c r="J83" i="2" a="1"/>
  <c r="J83" i="2" s="1"/>
  <c r="C29" i="1"/>
  <c r="C19" i="1"/>
  <c r="J31" i="2" a="1"/>
  <c r="J31" i="2" s="1"/>
  <c r="J69" i="2" a="1"/>
  <c r="J69" i="2" s="1"/>
  <c r="J65" i="2" a="1"/>
  <c r="J65" i="2" s="1"/>
  <c r="J91" i="2" a="1"/>
  <c r="J91" i="2" s="1"/>
  <c r="C34" i="1"/>
  <c r="J85" i="2" a="1"/>
  <c r="J85" i="2" s="1"/>
  <c r="J28" i="2" a="1"/>
  <c r="J28" i="2" s="1"/>
  <c r="J88" i="2" a="1"/>
  <c r="J88" i="2" s="1"/>
  <c r="J68" i="2" a="1"/>
  <c r="J68" i="2" s="1"/>
  <c r="J90" i="2" a="1"/>
  <c r="J90" i="2" s="1"/>
  <c r="J38" i="2" a="1"/>
  <c r="J38" i="2" s="1"/>
  <c r="C26" i="1"/>
  <c r="C22" i="1"/>
  <c r="C32" i="1"/>
  <c r="J67" i="2" a="1"/>
  <c r="J67" i="2" s="1"/>
  <c r="C30" i="1"/>
  <c r="J66" i="2" a="1"/>
  <c r="J66" i="2" s="1"/>
  <c r="C18" i="1"/>
  <c r="C23" i="1"/>
  <c r="J64" i="2" a="1"/>
  <c r="J64" i="2" s="1"/>
  <c r="J32" i="2" a="1"/>
  <c r="J32" i="2" s="1"/>
  <c r="C27" i="1"/>
  <c r="J76" i="2" a="1"/>
  <c r="J76" i="2" s="1"/>
  <c r="C25" i="1"/>
  <c r="J42" i="2" a="1"/>
  <c r="J42" i="2" s="1"/>
  <c r="J30" i="2" a="1"/>
  <c r="J30" i="2" s="1"/>
  <c r="J29" i="2" a="1"/>
  <c r="J29" i="2" s="1"/>
  <c r="Q90" i="1" l="1"/>
  <c r="C90" i="1"/>
  <c r="Q106" i="1"/>
  <c r="C106" i="1"/>
  <c r="Q64" i="1"/>
  <c r="C64" i="1"/>
  <c r="Q79" i="1"/>
  <c r="C79" i="1"/>
  <c r="Q45" i="1"/>
  <c r="C45" i="1"/>
  <c r="Q48" i="1"/>
  <c r="C48" i="1"/>
  <c r="C85" i="1"/>
  <c r="Q85" i="1"/>
  <c r="Q83" i="1"/>
  <c r="C83" i="1"/>
  <c r="C86" i="1"/>
  <c r="Q86" i="1"/>
  <c r="Q87" i="1"/>
  <c r="C87" i="1"/>
  <c r="Q88" i="1"/>
  <c r="C88" i="1"/>
  <c r="Q84" i="1"/>
  <c r="C84" i="1"/>
  <c r="Q65" i="1"/>
  <c r="C65" i="1"/>
  <c r="Q66" i="1"/>
  <c r="C66" i="1"/>
  <c r="Q67" i="1"/>
  <c r="C67" i="1"/>
  <c r="Q68" i="1"/>
  <c r="C68" i="1"/>
  <c r="Q71" i="1"/>
  <c r="C71" i="1"/>
  <c r="Q72" i="1"/>
  <c r="C72" i="1"/>
  <c r="Q70" i="1"/>
  <c r="C70" i="1"/>
  <c r="Q82" i="1"/>
  <c r="C82" i="1"/>
  <c r="Q38" i="1"/>
  <c r="C38" i="1"/>
  <c r="Q95" i="1"/>
  <c r="C95" i="1"/>
  <c r="Q47" i="1"/>
  <c r="C47" i="1"/>
  <c r="Q58" i="1"/>
  <c r="C58" i="1"/>
  <c r="Q39" i="1"/>
  <c r="C39" i="1"/>
  <c r="Q77" i="1"/>
  <c r="C77" i="1"/>
  <c r="Q102" i="1"/>
  <c r="C102" i="1"/>
  <c r="Q97" i="1"/>
  <c r="C97" i="1"/>
  <c r="Q59" i="1"/>
  <c r="C59" i="1"/>
  <c r="Q104" i="1"/>
  <c r="C104" i="1"/>
  <c r="Q40" i="1"/>
  <c r="C40" i="1"/>
  <c r="Q75" i="1"/>
  <c r="C75" i="1"/>
  <c r="Q103" i="1"/>
  <c r="C103" i="1"/>
  <c r="Q101" i="1"/>
  <c r="C101" i="1"/>
  <c r="Q99" i="1"/>
  <c r="C99" i="1"/>
  <c r="Q56" i="1"/>
  <c r="C56" i="1"/>
  <c r="Q49" i="1"/>
  <c r="C49" i="1"/>
  <c r="Q69" i="1"/>
  <c r="C69" i="1"/>
  <c r="Q100" i="1"/>
  <c r="C100" i="1"/>
  <c r="Q41" i="1"/>
  <c r="C41" i="1"/>
  <c r="Q43" i="1"/>
  <c r="C43" i="1"/>
  <c r="Q52" i="1"/>
  <c r="C52" i="1"/>
  <c r="Q73" i="1"/>
  <c r="C73" i="1"/>
  <c r="Q107" i="1"/>
  <c r="C107" i="1"/>
  <c r="Q105" i="1"/>
  <c r="C105" i="1"/>
  <c r="Q91" i="1"/>
  <c r="C91" i="1"/>
  <c r="Q78" i="1"/>
  <c r="C78" i="1"/>
  <c r="Q74" i="1"/>
  <c r="C74" i="1"/>
  <c r="Q57" i="1"/>
  <c r="C57" i="1"/>
  <c r="Q98" i="1"/>
  <c r="C98" i="1"/>
  <c r="Q54" i="1"/>
  <c r="C54" i="1"/>
  <c r="Q42" i="1"/>
  <c r="C42" i="1"/>
  <c r="Q80" i="1"/>
  <c r="C80" i="1"/>
  <c r="Q55" i="1"/>
  <c r="C55" i="1"/>
  <c r="Q94" i="1"/>
  <c r="C94" i="1"/>
  <c r="Q51" i="1"/>
  <c r="C51" i="1"/>
  <c r="Q92" i="1"/>
  <c r="C92" i="1"/>
  <c r="Q60" i="1"/>
  <c r="C60" i="1"/>
  <c r="Q34" i="1"/>
  <c r="Q17" i="1"/>
  <c r="Q33" i="1"/>
  <c r="Q25" i="1"/>
  <c r="Q21" i="1"/>
  <c r="Q28" i="1"/>
  <c r="Q36" i="1"/>
  <c r="Q18" i="1"/>
  <c r="Q20" i="1"/>
  <c r="Q12" i="1"/>
  <c r="Q15" i="1"/>
  <c r="Q27" i="1"/>
  <c r="Q30" i="1"/>
  <c r="Q16" i="1"/>
  <c r="Q32" i="1"/>
  <c r="Q19" i="1"/>
  <c r="Q13" i="1"/>
  <c r="Q35" i="1"/>
  <c r="Q22" i="1"/>
  <c r="Q29" i="1"/>
  <c r="Q24" i="1"/>
  <c r="Q31" i="1"/>
  <c r="Q23" i="1"/>
  <c r="Q26" i="1"/>
  <c r="Q14" i="1"/>
  <c r="I4" i="1" l="1"/>
  <c r="I6" i="1" l="1"/>
</calcChain>
</file>

<file path=xl/sharedStrings.xml><?xml version="1.0" encoding="utf-8"?>
<sst xmlns="http://schemas.openxmlformats.org/spreadsheetml/2006/main" count="1340" uniqueCount="443">
  <si>
    <t>Курьерский пакет 50 микрон, белый 100 х 150 мм. ( 8000шт\кор)</t>
  </si>
  <si>
    <t>Курьерский пакет 50 микрон, белый 110 х 210 мм. ( 5000шт\кор)</t>
  </si>
  <si>
    <t>Курьерский пакет 50 микрон, белый 120 х 240 мм. ( 5000шт\кор)</t>
  </si>
  <si>
    <t>Отклонение</t>
  </si>
  <si>
    <t>Курьерский пакет 50 микрон, белый 150 х 210 мм. ( 4000шт\кор)</t>
  </si>
  <si>
    <t>Курьерский пакет 50 микрон, белый 150 х 400 мм. ( 2000шт\кор)</t>
  </si>
  <si>
    <t>Курьерский пакет 50 микрон, белый 170 х 240 мм. ( 3000шт\кор)</t>
  </si>
  <si>
    <t>Курьерский пакет 50 микрон, белый 190 х 240 мм. ( 3000шт\кор)</t>
  </si>
  <si>
    <t xml:space="preserve">Подходит </t>
  </si>
  <si>
    <t>Упаковка</t>
  </si>
  <si>
    <t>от 1 000 р</t>
  </si>
  <si>
    <t xml:space="preserve">от 100 000 р                        </t>
  </si>
  <si>
    <t>К заказу (должно быть кратно 100)</t>
  </si>
  <si>
    <t xml:space="preserve">от 5 000 р                       </t>
  </si>
  <si>
    <t xml:space="preserve">от 30 000 р </t>
  </si>
  <si>
    <t>Столбец1</t>
  </si>
  <si>
    <t>Длина (мм)</t>
  </si>
  <si>
    <t>Ширина (мм)</t>
  </si>
  <si>
    <t>Высота (мм)</t>
  </si>
  <si>
    <t>Сумма к оплате</t>
  </si>
  <si>
    <t>Столбец2</t>
  </si>
  <si>
    <t>Столбец3</t>
  </si>
  <si>
    <t>Столбец5</t>
  </si>
  <si>
    <t>Белый</t>
  </si>
  <si>
    <t>Черный</t>
  </si>
  <si>
    <t>Характеристика</t>
  </si>
  <si>
    <t>Курьерский пакет 40 микрон, черный 100 х 150 мм. ( 8000шт\кор)</t>
  </si>
  <si>
    <t>Курьерский пакет 40 микрон, черный 150 х 210 мм. ( 4000шт\кор)</t>
  </si>
  <si>
    <t>Курьерский пакет 40 микрон, черный 170 х 240 мм. ( 2500шт\кор)</t>
  </si>
  <si>
    <t>Курьерский пакет 30 микрон, прозрачный 110 х 210 мм. ( 8000шт\кор)</t>
  </si>
  <si>
    <t>Курьерский пакет 30 микрон, прозрачный 150 х 210 мм. ( 4000шт\кор)</t>
  </si>
  <si>
    <t>Курьерский пакет 30 микрон, прозрачный 170 х 240 мм. ( 4000шт\кор)</t>
  </si>
  <si>
    <t>БОПП пакет с клеевым клапаном 30 микрон, 150 х 200 мм. + 50мм. ( 4000шт\кор)</t>
  </si>
  <si>
    <t>БОПП пакет с клеевым клапаном 30 микрон, 150 х 300 мм. + 50мм. ( 1000шт\кор)</t>
  </si>
  <si>
    <t>БОПП пакет с клеевым клапаном 30 микрон, 200 х 250 мм. + 50мм. ( 1000шт\кор)</t>
  </si>
  <si>
    <t>БОП</t>
  </si>
  <si>
    <t>Прозрачный</t>
  </si>
  <si>
    <t>Критерии</t>
  </si>
  <si>
    <t>Курьерский пакет 50 микрон, белый 200 х 320 мм. ( 2000шт\кор)</t>
  </si>
  <si>
    <t>Курьерский пакет 50 микрон, белый 210 х 700 мм. ( 500шт\кор)</t>
  </si>
  <si>
    <t>Курьерский пакет 50 микрон, белый 220 х 320 мм. ( 2000шт\кор)</t>
  </si>
  <si>
    <t>Курьерский пакет 50 микрон, белый 240 х 320 мм. ( 2000шт\кор)</t>
  </si>
  <si>
    <t>Курьерский пакет 50 микрон, белый 250 х 400 мм. ( 1000шт\кор)</t>
  </si>
  <si>
    <t>Курьерский пакет 50 микрон, белый 300 х 320 мм. ( 1000шт\кор)</t>
  </si>
  <si>
    <t>Курьерский пакет 50 микрон, белый 300 х 400 мм. ( 1000шт\кор)</t>
  </si>
  <si>
    <t>Курьерский пакет 50 микрон, белый 340 х 460 мм. ( 1000шт\кор)</t>
  </si>
  <si>
    <t>Курьерский пакет 50 микрон, белый 360 х 500 мм. ( 1000шт\кор)</t>
  </si>
  <si>
    <t>Курьерский пакет 50 микрон, белый 400 х 500 мм. ( 500шт\кор)</t>
  </si>
  <si>
    <t>Курьерский пакет 50 микрон, белый 430 х 500 мм. ( 1000шт\кор)</t>
  </si>
  <si>
    <t>Курьерский пакет 50 микрон, белый 450 х 600 мм. ( 500шт\кор)</t>
  </si>
  <si>
    <t>Курьерский пакет 50 микрон, белый 450 х 700 мм. ( 500шт\кор)</t>
  </si>
  <si>
    <t>Курьерский пакет 50 микрон, белый 500 х 600 мм. ( 500шт\кор)</t>
  </si>
  <si>
    <t>Курьерский пакет 50 микрон, белый 500 х 750 мм. ( 500шт\кор)</t>
  </si>
  <si>
    <t>Курьерский пакет 50 микрон, белый 660 х 500 мм. ( 500шт\кор)</t>
  </si>
  <si>
    <t>Курьерский пакет 50 микрон, белый 600 х 600 мм. ( 400шт\кор)</t>
  </si>
  <si>
    <t>Курьерский пакет 50 микрон, белый 800 х 600 мм. ( 300шт\кор)</t>
  </si>
  <si>
    <t>Курьерский пакет 40 микрон, черный 190 х 240 мм. ( 3000шт\кор)</t>
  </si>
  <si>
    <t>Курьерский пакет 40 микрон, черный 240 х 320 мм. ( 2000шт\кор)</t>
  </si>
  <si>
    <t>Курьерский пакет 40 микрон, черный 300 х 400 мм. ( 1000шт\кор)</t>
  </si>
  <si>
    <t>Курьерский пакет 40 микрон, черный 400 х 500 мм. ( 1000шт\кор)</t>
  </si>
  <si>
    <t>Курьерский пакет 30 микрон, прозрачный 190 х 240 мм. ( 4000шт\кор)</t>
  </si>
  <si>
    <t>Курьерский пакет 30 микрон, прозрачный 240 х 320 мм. ( 2000шт\кор)</t>
  </si>
  <si>
    <t>Курьерский пакет 30 микрон, прозрачный 300 х 400 мм. ( 1000шт\кор)</t>
  </si>
  <si>
    <t>Курьерский пакет 30 микрон, прозрачный 340 х 460 мм. ( 1000шт\кор)</t>
  </si>
  <si>
    <t>Курьерский пакет 30 микрон, прозрачный 400 х 500 мм. ( 800шт\кор)</t>
  </si>
  <si>
    <t>БОПП пакет с клеевым клапаном 30 микрон, 200 х 300 мм. + 50мм. ( 1000шт\кор)</t>
  </si>
  <si>
    <t>БОПП пакет с клеевым клапаном 30 микрон, 230 х 300 мм. + 50мм. ( 1000шт\кор)</t>
  </si>
  <si>
    <t>БОПП пакет с клеевым клапаном 30 микрон, 250 х 300 мм. + 50мм. ( 1000шт\кор)</t>
  </si>
  <si>
    <t>БОПП пакет с клеевым клапаном 30 микрон, 250 х 350 мм. + 50мм. ( 1000шт\кор)</t>
  </si>
  <si>
    <t>БОПП пакет с клеевым клапаном 30 микрон, 300 х 350 мм. + 50мм. ( 1000шт\кор)</t>
  </si>
  <si>
    <t>БОПП пакет с клеевым клапаном 30 микрон, 300 х 400 мм. + 50мм. ( 1000шт\кор)</t>
  </si>
  <si>
    <t>БОПП пакет с клеевым клапаном 30 микрон, 350 х 400 мм. + 50мм. ( 1000шт\кор)</t>
  </si>
  <si>
    <t>БОПП пакет с клеевым клапаном 30 микрон, 350 х 450 мм. + 50мм. ( 1000шт\кор)</t>
  </si>
  <si>
    <t>БОПП пакет с клеевым клапаном 30 микрон, 400 х 500 мм. + 50мм. ( 1000шт\кор)</t>
  </si>
  <si>
    <t>Zip - Lock пакет с бегунком 120 микрон, 150 х 200 мм прозрачные</t>
  </si>
  <si>
    <t>Zip - Lock пакет с бегунком 120 микрон, 150 х 250 мм прозрачные</t>
  </si>
  <si>
    <t>Zip - Lock пакет с бегунком 120 микрон, 180 х 260 мм прозрачные</t>
  </si>
  <si>
    <t>Zip - Lock пакет с бегунком 120 микрон, 200 х 200 мм прозрачные</t>
  </si>
  <si>
    <t xml:space="preserve">Zip - Lock пакет с бегунком 120 микрон, 250 х 350 мм матовые </t>
  </si>
  <si>
    <t xml:space="preserve">Zip - Lock пакет с бегунком 120 микрон, 400 х 500 мм матовые </t>
  </si>
  <si>
    <t xml:space="preserve">Zip - Lock пакет с бегунком 120 микрон, 500 х 600 мм матовые </t>
  </si>
  <si>
    <t>Zip - Lock пакет с бегунком 140 микрон, 200 х 250 мм матовые (2000шт\кор)</t>
  </si>
  <si>
    <t>Zip - Lock пакет с бегунком 140 микрон, 200 х 300 мм матовые (2000шт\кор)</t>
  </si>
  <si>
    <t>Zip - Lock пакет с бегунком 140 микрон, 250 х 350 мм матовые (1500шт\кор)</t>
  </si>
  <si>
    <t>Zip - Lock пакет с бегунком 140 микрон, 300 х 400 мм матовые (1200шт\кор)</t>
  </si>
  <si>
    <t>Zip - Lock пакет с бегунком 140 микрон, 350 х 450 мм матовые (1000шт\кор)</t>
  </si>
  <si>
    <t>Zip - Lock пакет с бегунком 140 микрон, 400 х 500 мм матовые (800шт\кор)</t>
  </si>
  <si>
    <t>ZIP-LOCK пакеты (Грипперы с замком) AVIORA, 70 х 100 мм</t>
  </si>
  <si>
    <t>ZIP-LOCK пакеты (Грипперы с замком) AVIORA, 80 х 120 мм</t>
  </si>
  <si>
    <t>ZIP-LOCK пакеты (Грипперы с замком) AVIORA, 80 х 180 мм</t>
  </si>
  <si>
    <t>ZIP-LOCK пакеты (Грипперы с замком) AVIORA, 100 х 100 мм</t>
  </si>
  <si>
    <t>ZIP-LOCK пакеты (Грипперы с замком) AVIORA, 100 х 150 мм</t>
  </si>
  <si>
    <t>ZIP-LOCK пакеты (Грипперы с замком) AVIORA, 200 х 250 мм</t>
  </si>
  <si>
    <t>ZIP-LOCK пакеты (Грипперы с замком) AVIORA, 200 х 300 мм</t>
  </si>
  <si>
    <t>ZIP-LOCK пакеты (Грипперы с замком) AVIORA, 250 х 350 мм</t>
  </si>
  <si>
    <t>ZIP-LOCK пакеты (Грипперы с замком) AVIORA, 300 х 400 мм</t>
  </si>
  <si>
    <t>ZIP-LOCK пакеты (Грипперы с замком) AVIORA, 350 х 450 мм</t>
  </si>
  <si>
    <t>ZIP-LOCK пакеты (Грипперы с замком) AVIORA, 400 х 500 мм</t>
  </si>
  <si>
    <t>Термоэтикетки 40 х 30 мм, 1000 шт. (20 шт\кор)</t>
  </si>
  <si>
    <t>Термоэтикетки 43 х 25 мм, 1000 шт. (75 шт\кор)</t>
  </si>
  <si>
    <t>Термоэтикетки 58 х 40 мм, 700 шт. ( 60шт\кор)</t>
  </si>
  <si>
    <t>Термоэтикетки 58 х 60 мм, 500 шт. ( 60шт\кор)</t>
  </si>
  <si>
    <t>Термоэтикетки 58 х 40 мм, 5000 шт. ( 8шт\кор)</t>
  </si>
  <si>
    <t>Термоэтикетки 75 х 120 мм, 250 шт. ( 45шт\кор)</t>
  </si>
  <si>
    <t>Термоэтикетки 75 х 120 мм, 300 шт.</t>
  </si>
  <si>
    <t>Термоэтикетки 100 х 150 мм, 300 шт. (18шт\кор)</t>
  </si>
  <si>
    <t>Внешний держатель для термоэтикеток (для больших рулонов)</t>
  </si>
  <si>
    <t>Стрейч пленка прозрачная, 2кг Первичная 50% + 50% вторичная (6шт/к.)</t>
  </si>
  <si>
    <t>Стрейч пленка прозрачная, 2кг Первичкая (6шт/кор)</t>
  </si>
  <si>
    <t>Стрейч пленка черная, 2,2кг Вторичная (6шт/кор)</t>
  </si>
  <si>
    <t>Стрейч пленка черная, 1,6кг Первичная Черная (6шт/кор)</t>
  </si>
  <si>
    <t>Скотч "Осторожно хрупкое" 50м (36 шт\кор)</t>
  </si>
  <si>
    <t>Скотч "Осторожно хрупкое" 66м (36 шт\кор)</t>
  </si>
  <si>
    <t>Скотч прозрачный 150м. 38мкм (36 шт\кор)</t>
  </si>
  <si>
    <t>Коробка картонная 600х400х400 5ти слойная - бурый картон (б/у)</t>
  </si>
  <si>
    <t>Коробка картонная 600х400х400 5ти слойная - светло-бурый картон (мягче) (б/у)</t>
  </si>
  <si>
    <t>Воздушно пузырчатая плёнка (ВПП) 0,4м х 100м</t>
  </si>
  <si>
    <t>Воздушно пузырчатая плёнка (ВПП) 0,6м х 100м</t>
  </si>
  <si>
    <t>Воздушно пузырчатая плёнка (ВПП) 1,2м х 100м</t>
  </si>
  <si>
    <t>Zip - Lock пакет с бегунком</t>
  </si>
  <si>
    <t>ZIP-LOCK пакеты(Грипперы с замком)</t>
  </si>
  <si>
    <t>Термоэтикетки</t>
  </si>
  <si>
    <t>Стрейч</t>
  </si>
  <si>
    <t>Скотч</t>
  </si>
  <si>
    <t>Коробка</t>
  </si>
  <si>
    <t>Пупырка</t>
  </si>
  <si>
    <t>Расходники</t>
  </si>
  <si>
    <t>Остаток</t>
  </si>
  <si>
    <t>Ручкки шариковые</t>
  </si>
  <si>
    <t>Лезвия для концелярского ножа 10мм</t>
  </si>
  <si>
    <t>Коробка картонная 490х390х100</t>
  </si>
  <si>
    <t>БОПП пакет с клеевым клапаном 30 микрон, 450 х 600 мм. + 50мм.</t>
  </si>
  <si>
    <t>ZIP-LOCK пакеты (Грипперы с замком) AVIORA, 50 х 70 мм</t>
  </si>
  <si>
    <t>БОПП пакет с клеевым клапаном 30 микрон, 400 х 500 мм. + 50мм.</t>
  </si>
  <si>
    <t>БОПП пакет с клеевым клапаном 30 микрон, 350 х 450 мм. + 50мм.</t>
  </si>
  <si>
    <t>БОПП пакет с клеевым клапаном 30 микрон, 350 х 400 мм. + 50мм.</t>
  </si>
  <si>
    <t>БОПП пакет с клеевым клапаном 30 микрон, 300 х 400 мм. + 50мм.</t>
  </si>
  <si>
    <t>БОПП пакет с клеевым клапаном 30 микрон, 300 х 350 мм. + 50мм.</t>
  </si>
  <si>
    <t>БОПП пакет с клеевым клапаном 30 микрон, 250 х 350 мм. + 50мм.</t>
  </si>
  <si>
    <t>БОПП пакет с клеевым клапаном 30 микрон, 250 х 300 мм. + 50мм.</t>
  </si>
  <si>
    <t>БОПП пакет с клеевым клапаном 30 микрон, 230 х 300 мм. + 50мм.</t>
  </si>
  <si>
    <t>БОПП пакет с клеевым клапаном 30 микрон, 200 х 300 мм. + 50мм.</t>
  </si>
  <si>
    <t>БОПП пакет с клеевым клапаном 30 микрон, 200 х 250 мм. + 50мм.</t>
  </si>
  <si>
    <t>БОПП пакет с клеевым клапаном 30 микрон, 150 х 300 мм. + 50мм.</t>
  </si>
  <si>
    <t>БОПП пакет с клеевым клапаном 30 микрон, 150 х 200 мм. + 50мм.</t>
  </si>
  <si>
    <t>ZIP-LOCK пакеты (Грипперы с замком) AVIORA, 60 х 80 мм</t>
  </si>
  <si>
    <t>ZIP-LOCK пакеты (Грипперы с замком) AVIORA, 150 х 220 мм</t>
  </si>
  <si>
    <t>ZIP-LOCK пакеты (Грипперы с замком) AVIORA, 150 х 200 мм</t>
  </si>
  <si>
    <t>ZIP-LOCK пакеты (Грипперы с замком) AVIORA, 120 х 170 мм</t>
  </si>
  <si>
    <t>Zip - Lock пакет с бегунком 120 микрон, 500 х 600 мм</t>
  </si>
  <si>
    <t>Zip - Lock пакет с бегунком 120 микрон, 400х 500 мм</t>
  </si>
  <si>
    <t>Zip - Lock пакет с бегунком 120 микрон, 350 х 450 мм</t>
  </si>
  <si>
    <t>Zip - Lock пакет с бегунком 120 микрон, 300 х 400 мм</t>
  </si>
  <si>
    <t>Zip - Lock пакет с бегунком 120 микрон, 300 х 350 мм</t>
  </si>
  <si>
    <t>Zip - Lock пакет с бегунком 120 микрон, 300 х 200 мм</t>
  </si>
  <si>
    <t>Zip - Lock пакет с бегунком 120 микрон, 250 х 350 мм</t>
  </si>
  <si>
    <t>Zip - Lock пакет с бегунком 120 микрон, 250 х 300 мм</t>
  </si>
  <si>
    <t>Zip - Lock пакет с бегунком 120 микрон, 200 х 300 мм</t>
  </si>
  <si>
    <t>Zip - Lock пакет с бегунком 120 микрон, 200 х 250 мм</t>
  </si>
  <si>
    <t>Zip - Lock пакет с бегунком 120 микрон, 200 х 200 мм</t>
  </si>
  <si>
    <t>Zip - Lock пакет с бегунком 120 микрон, 180 х 260 мм</t>
  </si>
  <si>
    <t>Zip - Lock пакет с бегунком 120 микрон, 150 х 250 мм</t>
  </si>
  <si>
    <t>Zip - Lock пакет с бегунком 120 микрон, 150 х 200 мм</t>
  </si>
  <si>
    <t>Zip - Lock пакет с бегунком 140 микрон, 400 х 500 мм</t>
  </si>
  <si>
    <t>Zip - Lock пакет с бегунком 140 микрон, 350 х 450 мм</t>
  </si>
  <si>
    <t>Zip - Lock пакет с бегунком 140 микрон, 300 х 400 мм</t>
  </si>
  <si>
    <t>Zip - Lock пакет с бегунком 140 микрон, 300 х 350 мм</t>
  </si>
  <si>
    <t>Zip - Lock пакет с бегунком 140 микрон, 250 х 350 мм</t>
  </si>
  <si>
    <t>Zip - Lock пакет с бегунком 140 микрон, 250 х 300 мм</t>
  </si>
  <si>
    <t>Zip - Lock пакет с бегунком 140 микрон, 200 х 300 мм</t>
  </si>
  <si>
    <t>Zip - Lock пакет с бегунком 140 микрон, 200 х 250 мм</t>
  </si>
  <si>
    <t>Коробка картонная 600х400х400 5ти слойная (Бурая)</t>
  </si>
  <si>
    <t>Курьерский пакет 50 микрон, белый 800 х 600 мм.</t>
  </si>
  <si>
    <t>Курьерский пакет 50 микрон, белый 660 х 500 мм.</t>
  </si>
  <si>
    <t>Курьерский пакет 50 микрон, белый 600 х 600 мм.</t>
  </si>
  <si>
    <t>Курьерский пакет 50 микрон, белый 500 х 750 мм.</t>
  </si>
  <si>
    <t>Курьерский пакет 50 микрон, белый 500 х 600 мм.</t>
  </si>
  <si>
    <t>Курьерский пакет 50 микрон, белый 450 х 700 мм.</t>
  </si>
  <si>
    <t>Курьерский пакет 50 микрон, белый 450 х 600 мм.</t>
  </si>
  <si>
    <t>Курьерский пакет 50 микрон, белый 430 х 500 мм.</t>
  </si>
  <si>
    <t>Курьерский пакет 50 микрон, белый 400 х 500 мм.</t>
  </si>
  <si>
    <t>Курьерский пакет 50 микрон, белый 360 х 500 мм.</t>
  </si>
  <si>
    <t>Курьерский пакет 50 микрон, белый 340 х 460 мм.</t>
  </si>
  <si>
    <t>Курьерский пакет 50 микрон, белый 300 х 400 мм.</t>
  </si>
  <si>
    <t>Курьерский пакет 50 микрон, белый 300 х 320 мм.</t>
  </si>
  <si>
    <t>Курьерский пакет 50 микрон, белый 250 х 400 мм.</t>
  </si>
  <si>
    <t>Курьерский пакет 50 микрон, белый 240 х 320 мм.</t>
  </si>
  <si>
    <t>Курьерский пакет 50 микрон, белый 220 х 320 мм.</t>
  </si>
  <si>
    <t>Курьерский пакет 50 микрон, белый 210 х 700 мм.</t>
  </si>
  <si>
    <t>Курьерский пакет 50 микрон, белый 200 х 320 мм.</t>
  </si>
  <si>
    <t>Курьерский пакет 50 микрон, белый 190 х 240 мм.</t>
  </si>
  <si>
    <t>Курьерский пакет 50 микрон, белый 170 х 240 мм.</t>
  </si>
  <si>
    <t>Курьерский пакет 50 микрон, белый 150 х 400 мм.</t>
  </si>
  <si>
    <t>Курьерский пакет 50 микрон, белый 150 х 210 мм.</t>
  </si>
  <si>
    <t>Курьерский пакет 50 микрон, белый 120 х 240 мм.</t>
  </si>
  <si>
    <t>Курьерский пакет 50 микрон, белый 110 х 210 мм.</t>
  </si>
  <si>
    <t>Курьерский пакет 50 микрон, белый 100 х 150 мм.</t>
  </si>
  <si>
    <t>Курьерский пакет 30 микрон, прозрачный 500 х 600 мм.</t>
  </si>
  <si>
    <t>Курьерский пакет 30 микрон, прозрачный 450 х 600 мм.</t>
  </si>
  <si>
    <t>Курьерский пакет 30 микрон, прозрачный 400 х 500 мм.</t>
  </si>
  <si>
    <t>Курьерский пакет 30 микрон, прозрачный 340 х 460 мм.</t>
  </si>
  <si>
    <t>Курьерский пакет 30 микрон, прозрачный 300 х 400 мм.</t>
  </si>
  <si>
    <t>Курьерский пакет 30 микрон, прозрачный 240 х 320 мм.</t>
  </si>
  <si>
    <t>Курьерский пакет 30 микрон, прозрачный 200 х 320 мм.</t>
  </si>
  <si>
    <t>Курьерский пакет 30 микрон, прозрачный 190 х 240 мм.</t>
  </si>
  <si>
    <t>Курьерский пакет 30 микрон, прозрачный 170 х 320 мм.</t>
  </si>
  <si>
    <t>Курьерский пакет 30 микрон, прозрачный 170 х 240 мм.</t>
  </si>
  <si>
    <t>Курьерский пакет 30 микрон, прозрачный 150 х 210 мм.</t>
  </si>
  <si>
    <t>Курьерский пакет 30 микрон, прозрачный 110 х 210 мм.</t>
  </si>
  <si>
    <t>Курьерский пакет 30 микрон, прозрачный 100 х 150 мм.</t>
  </si>
  <si>
    <t>Курьерский пакет 40 микрон, черный 400 х 500 мм.</t>
  </si>
  <si>
    <t>Курьерский пакет 40 микрон, черный 340 х 460 мм.</t>
  </si>
  <si>
    <t>Курьерский пакет 40 микрон, черный 300 х 400 мм.</t>
  </si>
  <si>
    <t>Курьерский пакет 40 микрон, черный 240 х 320 мм.</t>
  </si>
  <si>
    <t>Курьерский пакет 40 микрон, черный 190 х 240 мм.</t>
  </si>
  <si>
    <t>Курьерский пакет 40 микрон, черный 170 х 240 мм.</t>
  </si>
  <si>
    <t>Курьерский пакет 40 микрон, черный 150 х 210 мм.</t>
  </si>
  <si>
    <t>Курьерский пакет 40 микрон, черный 100 х 150 мм.</t>
  </si>
  <si>
    <t>Нить для бирки</t>
  </si>
  <si>
    <t>Маркер 4мм</t>
  </si>
  <si>
    <t>Маркер 2мм</t>
  </si>
  <si>
    <t>Маркер 10мм</t>
  </si>
  <si>
    <t>Доставка</t>
  </si>
  <si>
    <t>Бирка белая</t>
  </si>
  <si>
    <t>Скотч прозрачный 72мм, 100м.</t>
  </si>
  <si>
    <t>Скотч прозрачный 55мм, 150м. ( Китай )</t>
  </si>
  <si>
    <t>Скотч прозрачный 48мм, 175м. ( Китай )</t>
  </si>
  <si>
    <t>Скотч прозрачный 48мм, 150м. ( Китай )</t>
  </si>
  <si>
    <t>Скотч прозрачный 48мм, 150м.</t>
  </si>
  <si>
    <t>Скотч канцелярский 15мм  - спайка 12шт</t>
  </si>
  <si>
    <t>Скотч "Осторожно хрупкое" 66м</t>
  </si>
  <si>
    <t>Скотч "Осторожно хрупкое" 50м</t>
  </si>
  <si>
    <t>Скотч "Осторожно хрупкое" 100м</t>
  </si>
  <si>
    <t>Стрейч пленка черная, 1,8кг</t>
  </si>
  <si>
    <t>Стрейч пленка черная, 1,6кг</t>
  </si>
  <si>
    <t>Стрейч пленка прозрачная, 2кг Первичная + 50% Вторичная</t>
  </si>
  <si>
    <t>Стрейч пленка прозрачная, 2,2 кг Вторичная</t>
  </si>
  <si>
    <t>Стрейч пленка первичная. прозрачная, 2кг</t>
  </si>
  <si>
    <t>Термотрансферная лента "Риббон" 110мм х 300м</t>
  </si>
  <si>
    <t>Термоэтикетки 75 х 120 мм, 250 шт.</t>
  </si>
  <si>
    <t>Термоэтикетки 58 х 60 мм, 500 шт.</t>
  </si>
  <si>
    <t>Термоэтикетки 58 х 40 мм, 700 шт.</t>
  </si>
  <si>
    <t>Термоэтикетки 58 х 40 мм, 5000 шт.</t>
  </si>
  <si>
    <t>Термоэтикетки 43 х 25 мм, 1000 шт.</t>
  </si>
  <si>
    <t>Термоэтикетки 40 х 30 мм, 1000 шт.</t>
  </si>
  <si>
    <t>Термоэтикетки 100 х 150 мм, 300 шт.</t>
  </si>
  <si>
    <t>Нож концелярский 10мм</t>
  </si>
  <si>
    <t>Диспенсер для скотча</t>
  </si>
  <si>
    <t>Держатель для этикеток</t>
  </si>
  <si>
    <t>Наименование</t>
  </si>
  <si>
    <t>Наличие</t>
  </si>
  <si>
    <t>Доступность</t>
  </si>
  <si>
    <t>От 100 000 р.</t>
  </si>
  <si>
    <t>Допустимый</t>
  </si>
  <si>
    <t>Сумма заказа</t>
  </si>
  <si>
    <t>Заказ (ШТ)</t>
  </si>
  <si>
    <t xml:space="preserve">от 5 000 р    </t>
  </si>
  <si>
    <t>Курьерские пакеты белого (серого) цвета</t>
  </si>
  <si>
    <t>Курьерские пакеты прозрачные</t>
  </si>
  <si>
    <t>Бопп пакеты</t>
  </si>
  <si>
    <t>Zip - Lock пакет с бегунком 140мкм матовые Китай</t>
  </si>
  <si>
    <t>Грипперы с замком</t>
  </si>
  <si>
    <t>Стрейч пленка</t>
  </si>
  <si>
    <t>Коробки</t>
  </si>
  <si>
    <t>Воздушно пузырчатая плёнка</t>
  </si>
  <si>
    <t>Цена: от 1000р</t>
  </si>
  <si>
    <t>Цена: от 5000р</t>
  </si>
  <si>
    <t>Цена: от 30 000р</t>
  </si>
  <si>
    <t>Цена: от 100 000р</t>
  </si>
  <si>
    <t>шт</t>
  </si>
  <si>
    <t>Навазние по прайсу</t>
  </si>
  <si>
    <t>Навазние по МС</t>
  </si>
  <si>
    <t>Ширина</t>
  </si>
  <si>
    <t>1 логика длины и высоты</t>
  </si>
  <si>
    <t>2 логика ширина пакета, сравнивается с шир и высот товара+15</t>
  </si>
  <si>
    <t>Длина</t>
  </si>
  <si>
    <t>Итоговая Провверка</t>
  </si>
  <si>
    <t>Ед.изм.</t>
  </si>
  <si>
    <t>Доступно</t>
  </si>
  <si>
    <t>Резерв</t>
  </si>
  <si>
    <t>Ожидание</t>
  </si>
  <si>
    <t>Себестоимость</t>
  </si>
  <si>
    <t>Сумма
себестоимости</t>
  </si>
  <si>
    <t>Цена продажи</t>
  </si>
  <si>
    <t>Сумма продажи</t>
  </si>
  <si>
    <t>от 1000р</t>
  </si>
  <si>
    <t>от 5000р</t>
  </si>
  <si>
    <t>от 30 000р</t>
  </si>
  <si>
    <t>от 100 000р</t>
  </si>
  <si>
    <t>Выгурзка</t>
  </si>
  <si>
    <t>Данная таблица</t>
  </si>
  <si>
    <t>Zip - Lock пакет с бегунком 120 микрон, 350 х 450 мм матовые</t>
  </si>
  <si>
    <t>Zip - Lock пакет с бегунком 140 микрон, 300 х 350 мм матовые</t>
  </si>
  <si>
    <t>Zip - Lock пакет с бегунком 120 микрон, 300 х 400 мм матовые</t>
  </si>
  <si>
    <t>Zip - Lock пакет с бегунком 120 микрон, 200 х 300 мм матовые</t>
  </si>
  <si>
    <t>Курьерский пакет 30 микрон, прозрачный 500 х 600 мм. ( 500шт\кор)</t>
  </si>
  <si>
    <t>Курьерский пакет 30 микрон, прозрачный 450 х 600 мм. ( 500шт\кор)</t>
  </si>
  <si>
    <t>Курьерский пакет 30 микрон, прозрачный 200 х 320 мм. ( 2000шт\кор)</t>
  </si>
  <si>
    <t>Курьерский пакет 30 микрон, прозрачный 170 х 320 мм. ( 3000шт\кор)</t>
  </si>
  <si>
    <t>Курьерский пакет 30 микрон, прозрачный 100 х 150 мм. ( 8000шт\кор)</t>
  </si>
  <si>
    <t>Курьерский пакет 40 микрон, черный 340 х 460 мм. ( 1000шт\кор)</t>
  </si>
  <si>
    <t>Скотч прозрачный 175м. 48мм. ( Китай ) (36 шт\кор)</t>
  </si>
  <si>
    <t>Наличие3</t>
  </si>
  <si>
    <t xml:space="preserve">      Упаковка</t>
  </si>
  <si>
    <t>Сумма заказа:</t>
  </si>
  <si>
    <t>Сума без скидки:</t>
  </si>
  <si>
    <t>Экономия:</t>
  </si>
  <si>
    <t>Критерий</t>
  </si>
  <si>
    <t>Курьерские пакеты черного цвета</t>
  </si>
  <si>
    <t xml:space="preserve">Zip - Lock пакет с бегунком 120 микрон, 200 х 250 мм матовые </t>
  </si>
  <si>
    <t xml:space="preserve">Zip - Lock пакет с бегунком 120мкм прозрачные Росиия </t>
  </si>
  <si>
    <t xml:space="preserve">Zip - Lock пакет с бегунком 120мкм матовые Росиия </t>
  </si>
  <si>
    <t>Zip - Lock пакет с бегунком проз</t>
  </si>
  <si>
    <t>Zip - Lock пакет с бегунком матов</t>
  </si>
  <si>
    <t>Скотч прозрачный 48мм, 125м. ( Китай )</t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</si>
  <si>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100 х 150 мм</t>
    </r>
    <r>
      <rPr>
        <sz val="14"/>
        <color theme="1"/>
        <rFont val="Calibri (Основной текст)"/>
        <charset val="204"/>
      </rPr>
      <t>. ( 8000шт\кор)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</si>
  <si>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110 х 210 мм</t>
    </r>
    <r>
      <rPr>
        <sz val="14"/>
        <color theme="1"/>
        <rFont val="Calibri (Основной текст)"/>
        <charset val="204"/>
      </rPr>
      <t>. ( 5000шт\кор)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</si>
  <si>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120 х 240 мм</t>
    </r>
    <r>
      <rPr>
        <sz val="14"/>
        <color theme="1"/>
        <rFont val="Calibri (Основной текст)"/>
        <charset val="204"/>
      </rPr>
      <t>. ( 5000шт\кор)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</si>
  <si>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150 х 210 мм</t>
    </r>
    <r>
      <rPr>
        <sz val="14"/>
        <color theme="1"/>
        <rFont val="Calibri (Основной текст)"/>
        <charset val="204"/>
      </rPr>
      <t>. ( 4000шт\кор)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</si>
  <si>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150 х 400 мм</t>
    </r>
    <r>
      <rPr>
        <sz val="14"/>
        <color theme="1"/>
        <rFont val="Calibri (Основной текст)"/>
        <charset val="204"/>
      </rPr>
      <t>. ( 2000шт\кор)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</si>
  <si>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170 х 240 мм.</t>
    </r>
    <r>
      <rPr>
        <sz val="14"/>
        <color theme="1"/>
        <rFont val="Calibri (Основной текст)"/>
        <charset val="204"/>
      </rPr>
      <t xml:space="preserve"> ( 3000шт\кор)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</si>
  <si>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190 х 240 мм</t>
    </r>
    <r>
      <rPr>
        <sz val="14"/>
        <color theme="1"/>
        <rFont val="Calibri (Основной текст)"/>
        <charset val="204"/>
      </rPr>
      <t>. ( 3000шт\кор)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</si>
  <si>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200 х 320 мм</t>
    </r>
    <r>
      <rPr>
        <sz val="14"/>
        <color theme="1"/>
        <rFont val="Calibri (Основной текст)"/>
        <charset val="204"/>
      </rPr>
      <t>. ( 2000шт\кор)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</si>
  <si>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210 х 700 мм.</t>
    </r>
    <r>
      <rPr>
        <sz val="14"/>
        <color theme="1"/>
        <rFont val="Calibri (Основной текст)"/>
        <charset val="204"/>
      </rPr>
      <t xml:space="preserve"> ( 500шт\кор)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</si>
  <si>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220 х 320 мм</t>
    </r>
    <r>
      <rPr>
        <sz val="14"/>
        <color theme="1"/>
        <rFont val="Calibri (Основной текст)"/>
        <charset val="204"/>
      </rPr>
      <t>. ( 2000шт\кор)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</si>
  <si>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240 х 320 мм</t>
    </r>
    <r>
      <rPr>
        <sz val="14"/>
        <color theme="1"/>
        <rFont val="Calibri (Основной текст)"/>
        <charset val="204"/>
      </rPr>
      <t>. ( 2000шт\кор)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</si>
  <si>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300 х 320 мм.</t>
    </r>
    <r>
      <rPr>
        <sz val="14"/>
        <color theme="1"/>
        <rFont val="Calibri (Основной текст)"/>
        <charset val="204"/>
      </rPr>
      <t xml:space="preserve"> ( 1000шт\кор)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</si>
  <si>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300 х 400 мм.</t>
    </r>
    <r>
      <rPr>
        <sz val="14"/>
        <color theme="1"/>
        <rFont val="Calibri (Основной текст)"/>
        <charset val="204"/>
      </rPr>
      <t xml:space="preserve"> ( 1000шт\кор)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</si>
  <si>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340 х 460 мм</t>
    </r>
    <r>
      <rPr>
        <sz val="14"/>
        <color theme="1"/>
        <rFont val="Calibri (Основной текст)"/>
        <charset val="204"/>
      </rPr>
      <t>. ( 1000шт\кор)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</si>
  <si>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360 х 500 мм.</t>
    </r>
    <r>
      <rPr>
        <sz val="14"/>
        <color theme="1"/>
        <rFont val="Calibri (Основной текст)"/>
        <charset val="204"/>
      </rPr>
      <t xml:space="preserve"> ( 1000шт\кор)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</si>
  <si>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400 х 500 мм</t>
    </r>
    <r>
      <rPr>
        <sz val="14"/>
        <color theme="1"/>
        <rFont val="Calibri (Основной текст)"/>
        <charset val="204"/>
      </rPr>
      <t>. ( 500шт\кор)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</si>
  <si>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430 х 500 мм.</t>
    </r>
    <r>
      <rPr>
        <sz val="14"/>
        <color theme="1"/>
        <rFont val="Calibri (Основной текст)"/>
        <charset val="204"/>
      </rPr>
      <t xml:space="preserve"> ( 1000шт\кор)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</si>
  <si>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450 х 600 мм</t>
    </r>
    <r>
      <rPr>
        <sz val="14"/>
        <color theme="1"/>
        <rFont val="Calibri (Основной текст)"/>
        <charset val="204"/>
      </rPr>
      <t>. ( 500шт\кор)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</si>
  <si>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450 х 700 мм.</t>
    </r>
    <r>
      <rPr>
        <sz val="14"/>
        <color theme="1"/>
        <rFont val="Calibri (Основной текст)"/>
        <charset val="204"/>
      </rPr>
      <t xml:space="preserve"> ( 500шт\кор)</t>
    </r>
  </si>
  <si>
    <r>
      <t>Курьерский пакет 50 микрон, белый</t>
    </r>
    <r>
      <rPr>
        <b/>
        <sz val="14"/>
        <color theme="1"/>
        <rFont val="Calibri (Основной текст)"/>
        <charset val="204"/>
      </rPr>
      <t xml:space="preserve"> 500 х 600 мм</t>
    </r>
    <r>
      <rPr>
        <sz val="14"/>
        <color theme="1"/>
        <rFont val="Calibri (Основной текст)"/>
        <charset val="204"/>
      </rPr>
      <t>. ( 500шт\кор)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</si>
  <si>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500 х 750 мм</t>
    </r>
    <r>
      <rPr>
        <sz val="14"/>
        <color theme="1"/>
        <rFont val="Calibri (Основной текст)"/>
        <charset val="204"/>
      </rPr>
      <t>. ( 500шт\кор)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</si>
  <si>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660 х 500 мм</t>
    </r>
    <r>
      <rPr>
        <sz val="14"/>
        <color theme="1"/>
        <rFont val="Calibri (Основной текст)"/>
        <charset val="204"/>
      </rPr>
      <t>. ( 500шт\кор)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</si>
  <si>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600 х 600 мм</t>
    </r>
    <r>
      <rPr>
        <sz val="14"/>
        <color theme="1"/>
        <rFont val="Calibri (Основной текст)"/>
        <charset val="204"/>
      </rPr>
      <t>. ( 400шт\кор)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</si>
  <si>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800 х 600 мм</t>
    </r>
    <r>
      <rPr>
        <sz val="14"/>
        <color theme="1"/>
        <rFont val="Calibri (Основной текст)"/>
        <charset val="204"/>
      </rPr>
      <t>. ( 300шт\кор)</t>
    </r>
  </si>
  <si>
    <r>
      <t xml:space="preserve">Курьерский пакет 40 микрон, черный </t>
    </r>
    <r>
      <rPr>
        <b/>
        <sz val="14"/>
        <color theme="1"/>
        <rFont val="Calibri (Основной текст)"/>
        <charset val="204"/>
      </rPr>
      <t>100 х 150 мм</t>
    </r>
    <r>
      <rPr>
        <sz val="14"/>
        <color theme="1"/>
        <rFont val="Calibri (Основной текст)"/>
        <charset val="204"/>
      </rPr>
      <t>. ( 8000шт\кор)</t>
    </r>
  </si>
  <si>
    <r>
      <t xml:space="preserve">Курьерский пакет 40 микрон, черный </t>
    </r>
    <r>
      <rPr>
        <b/>
        <sz val="14"/>
        <color theme="1"/>
        <rFont val="Calibri (Основной текст)"/>
        <charset val="204"/>
      </rPr>
      <t>150 х 210 мм</t>
    </r>
    <r>
      <rPr>
        <sz val="14"/>
        <color theme="1"/>
        <rFont val="Calibri (Основной текст)"/>
        <charset val="204"/>
      </rPr>
      <t>. ( 4000шт\кор)</t>
    </r>
  </si>
  <si>
    <r>
      <t xml:space="preserve">Курьерский пакет 40 микрон, черный </t>
    </r>
    <r>
      <rPr>
        <b/>
        <sz val="14"/>
        <color theme="1"/>
        <rFont val="Calibri (Основной текст)"/>
        <charset val="204"/>
      </rPr>
      <t>170 х 240 мм</t>
    </r>
    <r>
      <rPr>
        <sz val="14"/>
        <color theme="1"/>
        <rFont val="Calibri (Основной текст)"/>
        <charset val="204"/>
      </rPr>
      <t>. ( 2500шт\кор)</t>
    </r>
  </si>
  <si>
    <r>
      <t xml:space="preserve">Курьерский пакет 40 микрон, черный </t>
    </r>
    <r>
      <rPr>
        <b/>
        <sz val="14"/>
        <color theme="1"/>
        <rFont val="Calibri (Основной текст)"/>
        <charset val="204"/>
      </rPr>
      <t>190 х 240 мм</t>
    </r>
    <r>
      <rPr>
        <sz val="14"/>
        <color theme="1"/>
        <rFont val="Calibri (Основной текст)"/>
        <charset val="204"/>
      </rPr>
      <t>. ( 3000шт\кор)</t>
    </r>
  </si>
  <si>
    <r>
      <t xml:space="preserve">Курьерский пакет 40 микрон, черный </t>
    </r>
    <r>
      <rPr>
        <b/>
        <sz val="14"/>
        <color theme="1"/>
        <rFont val="Calibri (Основной текст)"/>
        <charset val="204"/>
      </rPr>
      <t>240 х 320 мм</t>
    </r>
    <r>
      <rPr>
        <sz val="14"/>
        <color theme="1"/>
        <rFont val="Calibri (Основной текст)"/>
        <charset val="204"/>
      </rPr>
      <t>. ( 2000шт\кор)</t>
    </r>
  </si>
  <si>
    <r>
      <t xml:space="preserve">Курьерский пакет 40 микрон, черный </t>
    </r>
    <r>
      <rPr>
        <b/>
        <sz val="14"/>
        <color theme="1"/>
        <rFont val="Calibri (Основной текст)"/>
        <charset val="204"/>
      </rPr>
      <t>300 х 400 мм</t>
    </r>
    <r>
      <rPr>
        <sz val="14"/>
        <color theme="1"/>
        <rFont val="Calibri (Основной текст)"/>
        <charset val="204"/>
      </rPr>
      <t>. ( 1000шт\кор)</t>
    </r>
  </si>
  <si>
    <r>
      <t xml:space="preserve">Курьерский пакет 40 микрон, черный </t>
    </r>
    <r>
      <rPr>
        <b/>
        <sz val="14"/>
        <color theme="1"/>
        <rFont val="Calibri (Основной текст)"/>
        <charset val="204"/>
      </rPr>
      <t>340 х 460 мм</t>
    </r>
    <r>
      <rPr>
        <sz val="14"/>
        <color theme="1"/>
        <rFont val="Calibri (Основной текст)"/>
        <charset val="204"/>
      </rPr>
      <t>. ( 1000шт\кор)</t>
    </r>
  </si>
  <si>
    <r>
      <t xml:space="preserve">Курьерский пакет 40 микрон, черный </t>
    </r>
    <r>
      <rPr>
        <b/>
        <sz val="14"/>
        <color theme="1"/>
        <rFont val="Calibri (Основной текст)"/>
        <charset val="204"/>
      </rPr>
      <t>400 х 500 мм</t>
    </r>
    <r>
      <rPr>
        <sz val="14"/>
        <color theme="1"/>
        <rFont val="Calibri (Основной текст)"/>
        <charset val="204"/>
      </rPr>
      <t>. ( 1000шт\кор)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</si>
  <si>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100 х 150 мм</t>
    </r>
    <r>
      <rPr>
        <sz val="14"/>
        <color theme="1"/>
        <rFont val="Calibri (Основной текст)"/>
        <charset val="204"/>
      </rPr>
      <t>. ( 8000шт\кор)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</si>
  <si>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110 х 210 мм</t>
    </r>
    <r>
      <rPr>
        <sz val="14"/>
        <color theme="1"/>
        <rFont val="Calibri (Основной текст)"/>
        <charset val="204"/>
      </rPr>
      <t>. ( 8000шт\кор)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</si>
  <si>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150 х 210 мм</t>
    </r>
    <r>
      <rPr>
        <sz val="14"/>
        <color theme="1"/>
        <rFont val="Calibri (Основной текст)"/>
        <charset val="204"/>
      </rPr>
      <t>. ( 4000шт\кор)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</si>
  <si>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170 х 240 мм</t>
    </r>
    <r>
      <rPr>
        <sz val="14"/>
        <color theme="1"/>
        <rFont val="Calibri (Основной текст)"/>
        <charset val="204"/>
      </rPr>
      <t>. ( 4000шт\кор)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</si>
  <si>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170 х 320 мм</t>
    </r>
    <r>
      <rPr>
        <sz val="14"/>
        <color theme="1"/>
        <rFont val="Calibri (Основной текст)"/>
        <charset val="204"/>
      </rPr>
      <t>. ( 3000шт\кор)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</si>
  <si>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190 х 240 мм</t>
    </r>
    <r>
      <rPr>
        <sz val="14"/>
        <color theme="1"/>
        <rFont val="Calibri (Основной текст)"/>
        <charset val="204"/>
      </rPr>
      <t>. ( 4000шт\кор)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</si>
  <si>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200 х 320 мм</t>
    </r>
    <r>
      <rPr>
        <sz val="14"/>
        <color theme="1"/>
        <rFont val="Calibri (Основной текст)"/>
        <charset val="204"/>
      </rPr>
      <t>. ( 2000шт\кор)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</si>
  <si>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240 х 320 мм</t>
    </r>
    <r>
      <rPr>
        <sz val="14"/>
        <color theme="1"/>
        <rFont val="Calibri (Основной текст)"/>
        <charset val="204"/>
      </rPr>
      <t>. ( 2000шт\кор)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</si>
  <si>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300 х 400 мм</t>
    </r>
    <r>
      <rPr>
        <sz val="14"/>
        <color theme="1"/>
        <rFont val="Calibri (Основной текст)"/>
        <charset val="204"/>
      </rPr>
      <t>. ( 1000шт\кор)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</si>
  <si>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340 х 460 мм.</t>
    </r>
    <r>
      <rPr>
        <sz val="14"/>
        <color theme="1"/>
        <rFont val="Calibri (Основной текст)"/>
        <charset val="204"/>
      </rPr>
      <t xml:space="preserve"> ( 1000шт\кор)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</si>
  <si>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400 х 500 мм</t>
    </r>
    <r>
      <rPr>
        <sz val="14"/>
        <color theme="1"/>
        <rFont val="Calibri (Основной текст)"/>
        <charset val="204"/>
      </rPr>
      <t>. ( 800шт\кор)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</si>
  <si>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450 х 600 мм</t>
    </r>
    <r>
      <rPr>
        <sz val="14"/>
        <color theme="1"/>
        <rFont val="Calibri (Основной текст)"/>
        <charset val="204"/>
      </rPr>
      <t>. ( 500шт\кор)</t>
    </r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</si>
  <si>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500 х 600 мм</t>
    </r>
    <r>
      <rPr>
        <sz val="14"/>
        <color theme="1"/>
        <rFont val="Calibri (Основной текст)"/>
        <charset val="204"/>
      </rPr>
      <t>. ( 500шт\кор)</t>
    </r>
  </si>
  <si>
    <r>
      <t xml:space="preserve">БОПП пакет с клеевым клапаном 30 микрон, </t>
    </r>
    <r>
      <rPr>
        <b/>
        <sz val="14"/>
        <color theme="1"/>
        <rFont val="Calibri (Основной текст)"/>
        <charset val="204"/>
      </rPr>
      <t>150 х 200 мм</t>
    </r>
    <r>
      <rPr>
        <sz val="14"/>
        <color theme="1"/>
        <rFont val="Calibri (Основной текст)"/>
        <charset val="204"/>
      </rPr>
      <t>. + 50мм. ( 4000шт\кор)</t>
    </r>
  </si>
  <si>
    <r>
      <t xml:space="preserve">БОПП пакет с клеевым клапаном 30 микрон, </t>
    </r>
    <r>
      <rPr>
        <b/>
        <sz val="14"/>
        <color theme="1"/>
        <rFont val="Calibri (Основной текст)"/>
        <charset val="204"/>
      </rPr>
      <t>150 х 300 мм</t>
    </r>
    <r>
      <rPr>
        <sz val="14"/>
        <color theme="1"/>
        <rFont val="Calibri (Основной текст)"/>
        <charset val="204"/>
      </rPr>
      <t>. + 50мм. ( 1000шт\кор)</t>
    </r>
  </si>
  <si>
    <r>
      <t>БОПП пакет с клеевым клапаном 30 микрон,</t>
    </r>
    <r>
      <rPr>
        <b/>
        <sz val="14"/>
        <color theme="1"/>
        <rFont val="Calibri (Основной текст)"/>
        <charset val="204"/>
      </rPr>
      <t xml:space="preserve"> 200 х 250 мм</t>
    </r>
    <r>
      <rPr>
        <sz val="14"/>
        <color theme="1"/>
        <rFont val="Calibri (Основной текст)"/>
        <charset val="204"/>
      </rPr>
      <t>. + 50мм. ( 1000шт\кор)</t>
    </r>
  </si>
  <si>
    <r>
      <t xml:space="preserve">БОПП пакет с клеевым клапаном 30 микрон, </t>
    </r>
    <r>
      <rPr>
        <b/>
        <sz val="14"/>
        <color theme="1"/>
        <rFont val="Calibri (Основной текст)"/>
        <charset val="204"/>
      </rPr>
      <t>200 х 300 мм</t>
    </r>
    <r>
      <rPr>
        <sz val="14"/>
        <color theme="1"/>
        <rFont val="Calibri (Основной текст)"/>
        <charset val="204"/>
      </rPr>
      <t>. + 50мм. ( 1000шт\кор)</t>
    </r>
  </si>
  <si>
    <r>
      <t xml:space="preserve">БОПП пакет с клеевым клапаном 30 микрон, </t>
    </r>
    <r>
      <rPr>
        <b/>
        <sz val="14"/>
        <color theme="1"/>
        <rFont val="Calibri (Основной текст)"/>
        <charset val="204"/>
      </rPr>
      <t>230 х 300 мм</t>
    </r>
    <r>
      <rPr>
        <sz val="14"/>
        <color theme="1"/>
        <rFont val="Calibri (Основной текст)"/>
        <charset val="204"/>
      </rPr>
      <t>. + 50мм. ( 1000шт\кор)</t>
    </r>
  </si>
  <si>
    <r>
      <t xml:space="preserve">БОПП пакет с клеевым клапаном 30 микрон, </t>
    </r>
    <r>
      <rPr>
        <b/>
        <sz val="14"/>
        <color theme="1"/>
        <rFont val="Calibri (Основной текст)"/>
        <charset val="204"/>
      </rPr>
      <t>250 х 300 мм</t>
    </r>
    <r>
      <rPr>
        <sz val="14"/>
        <color theme="1"/>
        <rFont val="Calibri (Основной текст)"/>
        <charset val="204"/>
      </rPr>
      <t>. + 50мм. ( 1000шт\кор)</t>
    </r>
  </si>
  <si>
    <r>
      <t xml:space="preserve">БОПП пакет с клеевым клапаном 30 микрон, </t>
    </r>
    <r>
      <rPr>
        <b/>
        <sz val="14"/>
        <color theme="1"/>
        <rFont val="Calibri (Основной текст)"/>
        <charset val="204"/>
      </rPr>
      <t>250 х 350 мм</t>
    </r>
    <r>
      <rPr>
        <sz val="14"/>
        <color theme="1"/>
        <rFont val="Calibri (Основной текст)"/>
        <charset val="204"/>
      </rPr>
      <t>. + 50мм. ( 1000шт\кор)</t>
    </r>
  </si>
  <si>
    <r>
      <t xml:space="preserve">БОПП пакет с клеевым клапаном 30 микрон, </t>
    </r>
    <r>
      <rPr>
        <b/>
        <sz val="14"/>
        <color theme="1"/>
        <rFont val="Calibri (Основной текст)"/>
        <charset val="204"/>
      </rPr>
      <t>300 х 350 мм</t>
    </r>
    <r>
      <rPr>
        <sz val="14"/>
        <color theme="1"/>
        <rFont val="Calibri (Основной текст)"/>
        <charset val="204"/>
      </rPr>
      <t>. + 50мм. ( 1000шт\кор)</t>
    </r>
  </si>
  <si>
    <r>
      <t xml:space="preserve">БОПП пакет с клеевым клапаном 30 микрон, </t>
    </r>
    <r>
      <rPr>
        <b/>
        <sz val="14"/>
        <color theme="1"/>
        <rFont val="Calibri (Основной текст)"/>
        <charset val="204"/>
      </rPr>
      <t>300 х 400 мм</t>
    </r>
    <r>
      <rPr>
        <sz val="14"/>
        <color theme="1"/>
        <rFont val="Calibri (Основной текст)"/>
        <charset val="204"/>
      </rPr>
      <t>. + 50мм. ( 1000шт\кор)</t>
    </r>
  </si>
  <si>
    <r>
      <t xml:space="preserve">БОПП пакет с клеевым клапаном 30 микрон, </t>
    </r>
    <r>
      <rPr>
        <b/>
        <sz val="14"/>
        <color theme="1"/>
        <rFont val="Calibri (Основной текст)"/>
        <charset val="204"/>
      </rPr>
      <t>350 х 400 мм</t>
    </r>
    <r>
      <rPr>
        <sz val="14"/>
        <color theme="1"/>
        <rFont val="Calibri (Основной текст)"/>
        <charset val="204"/>
      </rPr>
      <t>. + 50мм. ( 1000шт\кор)</t>
    </r>
  </si>
  <si>
    <r>
      <t xml:space="preserve">БОПП пакет с клеевым клапаном 30 микрон, </t>
    </r>
    <r>
      <rPr>
        <b/>
        <sz val="14"/>
        <color theme="1"/>
        <rFont val="Calibri (Основной текст)"/>
        <charset val="204"/>
      </rPr>
      <t>350 х 450 мм</t>
    </r>
    <r>
      <rPr>
        <sz val="14"/>
        <color theme="1"/>
        <rFont val="Calibri (Основной текст)"/>
        <charset val="204"/>
      </rPr>
      <t>. + 50мм. ( 1000шт\кор)</t>
    </r>
  </si>
  <si>
    <r>
      <t xml:space="preserve">БОПП пакет с клеевым клапаном 30 микрон, </t>
    </r>
    <r>
      <rPr>
        <b/>
        <sz val="14"/>
        <color theme="1"/>
        <rFont val="Calibri (Основной текст)"/>
        <charset val="204"/>
      </rPr>
      <t>400 х 500 мм</t>
    </r>
    <r>
      <rPr>
        <sz val="14"/>
        <color theme="1"/>
        <rFont val="Calibri (Основной текст)"/>
        <charset val="204"/>
      </rPr>
      <t>. + 50мм. ( 1000шт\кор)</t>
    </r>
  </si>
  <si>
    <r>
      <t xml:space="preserve">Zip - Lock пакет с бегунком 120 микрон, </t>
    </r>
    <r>
      <rPr>
        <b/>
        <sz val="14"/>
        <color theme="1"/>
        <rFont val="Calibri (Основной текст)"/>
        <charset val="204"/>
      </rPr>
      <t>150 х 200 мм</t>
    </r>
    <r>
      <rPr>
        <sz val="14"/>
        <color theme="1"/>
        <rFont val="Calibri (Основной текст)"/>
        <charset val="204"/>
      </rPr>
      <t xml:space="preserve"> прозрачные</t>
    </r>
  </si>
  <si>
    <r>
      <t xml:space="preserve">Zip - Lock пакет с бегунком 120 микрон, </t>
    </r>
    <r>
      <rPr>
        <b/>
        <sz val="14"/>
        <color theme="1"/>
        <rFont val="Calibri (Основной текст)"/>
        <charset val="204"/>
      </rPr>
      <t>150 х 250 мм</t>
    </r>
    <r>
      <rPr>
        <sz val="14"/>
        <color theme="1"/>
        <rFont val="Calibri (Основной текст)"/>
        <charset val="204"/>
      </rPr>
      <t xml:space="preserve"> прозрачные</t>
    </r>
  </si>
  <si>
    <r>
      <t xml:space="preserve">Zip - Lock пакет с бегунком 120 микрон, </t>
    </r>
    <r>
      <rPr>
        <b/>
        <sz val="14"/>
        <color theme="1"/>
        <rFont val="Calibri (Основной текст)"/>
        <charset val="204"/>
      </rPr>
      <t>180 х 260 мм</t>
    </r>
    <r>
      <rPr>
        <sz val="14"/>
        <color theme="1"/>
        <rFont val="Calibri (Основной текст)"/>
        <charset val="204"/>
      </rPr>
      <t xml:space="preserve"> прозрачные</t>
    </r>
  </si>
  <si>
    <r>
      <t xml:space="preserve">Zip - Lock пакет с бегунком 120 микрон, </t>
    </r>
    <r>
      <rPr>
        <b/>
        <sz val="14"/>
        <color theme="1"/>
        <rFont val="Calibri (Основной текст)"/>
        <charset val="204"/>
      </rPr>
      <t>200 х 200 мм</t>
    </r>
    <r>
      <rPr>
        <sz val="14"/>
        <color theme="1"/>
        <rFont val="Calibri (Основной текст)"/>
        <charset val="204"/>
      </rPr>
      <t xml:space="preserve"> прозрачные</t>
    </r>
  </si>
  <si>
    <r>
      <t xml:space="preserve">Zip - Lock пакет с бегунком 120 микрон, </t>
    </r>
    <r>
      <rPr>
        <b/>
        <sz val="14"/>
        <color theme="1"/>
        <rFont val="Calibri (Основной текст)"/>
        <charset val="204"/>
      </rPr>
      <t>200 х 250 мм</t>
    </r>
    <r>
      <rPr>
        <sz val="14"/>
        <color theme="1"/>
        <rFont val="Calibri (Основной текст)"/>
        <charset val="204"/>
      </rPr>
      <t xml:space="preserve"> матовые </t>
    </r>
  </si>
  <si>
    <r>
      <t xml:space="preserve">Zip - Lock пакет с бегунком 120 микрон, </t>
    </r>
    <r>
      <rPr>
        <b/>
        <sz val="14"/>
        <color theme="1"/>
        <rFont val="Calibri (Основной текст)"/>
        <charset val="204"/>
      </rPr>
      <t>200 х 300 мм</t>
    </r>
    <r>
      <rPr>
        <sz val="14"/>
        <color theme="1"/>
        <rFont val="Calibri (Основной текст)"/>
        <charset val="204"/>
      </rPr>
      <t xml:space="preserve"> матовые</t>
    </r>
  </si>
  <si>
    <r>
      <t xml:space="preserve">Zip - Lock пакет с бегунком 120 микрон, </t>
    </r>
    <r>
      <rPr>
        <b/>
        <sz val="14"/>
        <color theme="1"/>
        <rFont val="Calibri (Основной текст)"/>
        <charset val="204"/>
      </rPr>
      <t>250 х 350 мм</t>
    </r>
    <r>
      <rPr>
        <sz val="14"/>
        <color theme="1"/>
        <rFont val="Calibri (Основной текст)"/>
        <charset val="204"/>
      </rPr>
      <t xml:space="preserve"> матовые </t>
    </r>
  </si>
  <si>
    <r>
      <t xml:space="preserve">Zip - Lock пакет с бегунком 120 микрон, </t>
    </r>
    <r>
      <rPr>
        <b/>
        <sz val="14"/>
        <color theme="1"/>
        <rFont val="Calibri (Основной текст)"/>
        <charset val="204"/>
      </rPr>
      <t>300 х 400 мм</t>
    </r>
    <r>
      <rPr>
        <sz val="14"/>
        <color theme="1"/>
        <rFont val="Calibri (Основной текст)"/>
        <charset val="204"/>
      </rPr>
      <t xml:space="preserve"> матовые</t>
    </r>
  </si>
  <si>
    <r>
      <t xml:space="preserve">Zip - Lock пакет с бегунком 120 микрон, </t>
    </r>
    <r>
      <rPr>
        <b/>
        <sz val="14"/>
        <color theme="1"/>
        <rFont val="Calibri (Основной текст)"/>
        <charset val="204"/>
      </rPr>
      <t>350 х 450 мм</t>
    </r>
    <r>
      <rPr>
        <sz val="14"/>
        <color theme="1"/>
        <rFont val="Calibri (Основной текст)"/>
        <charset val="204"/>
      </rPr>
      <t xml:space="preserve"> матовые</t>
    </r>
  </si>
  <si>
    <r>
      <t xml:space="preserve">Zip - Lock пакет с бегунком 120 микрон, </t>
    </r>
    <r>
      <rPr>
        <b/>
        <sz val="14"/>
        <color theme="1"/>
        <rFont val="Calibri (Основной текст)"/>
        <charset val="204"/>
      </rPr>
      <t>400 х 500 мм</t>
    </r>
    <r>
      <rPr>
        <sz val="14"/>
        <color theme="1"/>
        <rFont val="Calibri (Основной текст)"/>
        <charset val="204"/>
      </rPr>
      <t xml:space="preserve"> матовые </t>
    </r>
  </si>
  <si>
    <r>
      <t xml:space="preserve">Zip - Lock пакет с бегунком 120 микрон, </t>
    </r>
    <r>
      <rPr>
        <b/>
        <sz val="14"/>
        <color theme="1"/>
        <rFont val="Calibri (Основной текст)"/>
        <charset val="204"/>
      </rPr>
      <t>500 х 600 мм</t>
    </r>
    <r>
      <rPr>
        <sz val="14"/>
        <color theme="1"/>
        <rFont val="Calibri (Основной текст)"/>
        <charset val="204"/>
      </rPr>
      <t xml:space="preserve"> матовые </t>
    </r>
  </si>
  <si>
    <r>
      <t xml:space="preserve">Zip - Lock пакет с бегунком 140 микрон, </t>
    </r>
    <r>
      <rPr>
        <b/>
        <sz val="14"/>
        <color theme="1"/>
        <rFont val="Calibri (Основной текст)"/>
        <charset val="204"/>
      </rPr>
      <t>200 х 250 мм</t>
    </r>
    <r>
      <rPr>
        <sz val="14"/>
        <color theme="1"/>
        <rFont val="Calibri (Основной текст)"/>
        <charset val="204"/>
      </rPr>
      <t xml:space="preserve"> матовые (2000шт\кор)</t>
    </r>
  </si>
  <si>
    <r>
      <t xml:space="preserve">Zip - Lock пакет с бегунком 140 микрон, </t>
    </r>
    <r>
      <rPr>
        <b/>
        <sz val="14"/>
        <color theme="1"/>
        <rFont val="Calibri (Основной текст)"/>
        <charset val="204"/>
      </rPr>
      <t>200 х 300 мм</t>
    </r>
    <r>
      <rPr>
        <sz val="14"/>
        <color theme="1"/>
        <rFont val="Calibri (Основной текст)"/>
        <charset val="204"/>
      </rPr>
      <t xml:space="preserve"> матовые (2000шт\кор)</t>
    </r>
  </si>
  <si>
    <r>
      <t xml:space="preserve">Zip - Lock пакет с бегунком 140 микрон, </t>
    </r>
    <r>
      <rPr>
        <b/>
        <sz val="14"/>
        <color theme="1"/>
        <rFont val="Calibri (Основной текст)"/>
        <charset val="204"/>
      </rPr>
      <t>250 х 350 мм</t>
    </r>
    <r>
      <rPr>
        <sz val="14"/>
        <color theme="1"/>
        <rFont val="Calibri (Основной текст)"/>
        <charset val="204"/>
      </rPr>
      <t xml:space="preserve"> матовые (1500шт\кор)</t>
    </r>
  </si>
  <si>
    <r>
      <t xml:space="preserve">Zip - Lock пакет с бегунком 140 микрон, </t>
    </r>
    <r>
      <rPr>
        <b/>
        <sz val="14"/>
        <color theme="1"/>
        <rFont val="Calibri (Основной текст)"/>
        <charset val="204"/>
      </rPr>
      <t>300 х 400 мм</t>
    </r>
    <r>
      <rPr>
        <sz val="14"/>
        <color theme="1"/>
        <rFont val="Calibri (Основной текст)"/>
        <charset val="204"/>
      </rPr>
      <t xml:space="preserve"> матовые (1200шт\кор)</t>
    </r>
  </si>
  <si>
    <r>
      <t xml:space="preserve">Zip - Lock пакет с бегунком 140 микрон, </t>
    </r>
    <r>
      <rPr>
        <b/>
        <sz val="14"/>
        <color theme="1"/>
        <rFont val="Calibri (Основной текст)"/>
        <charset val="204"/>
      </rPr>
      <t>350 х 450 мм</t>
    </r>
    <r>
      <rPr>
        <sz val="14"/>
        <color theme="1"/>
        <rFont val="Calibri (Основной текст)"/>
        <charset val="204"/>
      </rPr>
      <t xml:space="preserve"> матовые (1000шт\кор)</t>
    </r>
  </si>
  <si>
    <r>
      <t xml:space="preserve">Zip - Lock пакет с бегунком 140 микрон, </t>
    </r>
    <r>
      <rPr>
        <b/>
        <sz val="14"/>
        <color theme="1"/>
        <rFont val="Calibri (Основной текст)"/>
        <charset val="204"/>
      </rPr>
      <t>400 х 500 мм</t>
    </r>
    <r>
      <rPr>
        <sz val="14"/>
        <color theme="1"/>
        <rFont val="Calibri (Основной текст)"/>
        <charset val="204"/>
      </rPr>
      <t xml:space="preserve"> матовые (800шт\кор)</t>
    </r>
  </si>
  <si>
    <r>
      <t xml:space="preserve">ZIP-LOCK пакеты (Грипперы с замком) AVIORA, </t>
    </r>
    <r>
      <rPr>
        <b/>
        <sz val="14"/>
        <color theme="1"/>
        <rFont val="Calibri (Основной текст)"/>
        <charset val="204"/>
      </rPr>
      <t>70 х 100 мм</t>
    </r>
  </si>
  <si>
    <r>
      <t xml:space="preserve">ZIP-LOCK пакеты (Грипперы с замком) AVIORA, </t>
    </r>
    <r>
      <rPr>
        <b/>
        <sz val="14"/>
        <color theme="1"/>
        <rFont val="Calibri (Основной текст)"/>
        <charset val="204"/>
      </rPr>
      <t>80 х 120 мм</t>
    </r>
  </si>
  <si>
    <r>
      <t>ZIP-LOCK пакеты (Грипперы с замком) AVIORA,</t>
    </r>
    <r>
      <rPr>
        <b/>
        <sz val="14"/>
        <color theme="1"/>
        <rFont val="Calibri (Основной текст)"/>
        <charset val="204"/>
      </rPr>
      <t xml:space="preserve"> 80 х 180 мм</t>
    </r>
  </si>
  <si>
    <r>
      <t xml:space="preserve">ZIP-LOCK пакеты (Грипперы с замком) AVIORA, </t>
    </r>
    <r>
      <rPr>
        <b/>
        <sz val="14"/>
        <color theme="1"/>
        <rFont val="Calibri (Основной текст)"/>
        <charset val="204"/>
      </rPr>
      <t>100 х 100 мм</t>
    </r>
  </si>
  <si>
    <r>
      <t xml:space="preserve">ZIP-LOCK пакеты (Грипперы с замком) AVIORA, </t>
    </r>
    <r>
      <rPr>
        <b/>
        <sz val="14"/>
        <color theme="1"/>
        <rFont val="Calibri (Основной текст)"/>
        <charset val="204"/>
      </rPr>
      <t>100 х 150 мм</t>
    </r>
  </si>
  <si>
    <r>
      <t xml:space="preserve">ZIP-LOCK пакеты (Грипперы с замком) AVIORA, </t>
    </r>
    <r>
      <rPr>
        <b/>
        <sz val="14"/>
        <color theme="1"/>
        <rFont val="Calibri (Основной текст)"/>
        <charset val="204"/>
      </rPr>
      <t>200 х 250 мм</t>
    </r>
  </si>
  <si>
    <r>
      <t xml:space="preserve">ZIP-LOCK пакеты (Грипперы с замком) AVIORA, </t>
    </r>
    <r>
      <rPr>
        <b/>
        <sz val="14"/>
        <color theme="1"/>
        <rFont val="Calibri (Основной текст)"/>
        <charset val="204"/>
      </rPr>
      <t>200 х 300 мм</t>
    </r>
  </si>
  <si>
    <r>
      <t xml:space="preserve">ZIP-LOCK пакеты (Грипперы с замком) AVIORA, </t>
    </r>
    <r>
      <rPr>
        <b/>
        <sz val="14"/>
        <color theme="1"/>
        <rFont val="Calibri (Основной текст)"/>
        <charset val="204"/>
      </rPr>
      <t>250 х 350 мм</t>
    </r>
  </si>
  <si>
    <r>
      <t xml:space="preserve">ZIP-LOCK пакеты (Грипперы с замком) AVIORA, </t>
    </r>
    <r>
      <rPr>
        <b/>
        <sz val="14"/>
        <color theme="1"/>
        <rFont val="Calibri (Основной текст)"/>
        <charset val="204"/>
      </rPr>
      <t>300 х 400 мм</t>
    </r>
  </si>
  <si>
    <r>
      <t>ZIP-LOCK пакеты (Грипперы с замком) AVIORA, 3</t>
    </r>
    <r>
      <rPr>
        <b/>
        <sz val="14"/>
        <color theme="1"/>
        <rFont val="Calibri (Основной текст)"/>
        <charset val="204"/>
      </rPr>
      <t>50 х 450 мм</t>
    </r>
  </si>
  <si>
    <r>
      <t xml:space="preserve">Термоэтикетки </t>
    </r>
    <r>
      <rPr>
        <b/>
        <sz val="14"/>
        <color theme="1"/>
        <rFont val="Calibri (Основной текст)"/>
        <charset val="204"/>
      </rPr>
      <t>40 х 30 мм</t>
    </r>
    <r>
      <rPr>
        <sz val="14"/>
        <color theme="1"/>
        <rFont val="Calibri (Основной текст)"/>
        <charset val="204"/>
      </rPr>
      <t>, 1000 шт. (20 шт\кор)</t>
    </r>
  </si>
  <si>
    <r>
      <t>Термоэтикетки</t>
    </r>
    <r>
      <rPr>
        <b/>
        <sz val="14"/>
        <color theme="1"/>
        <rFont val="Calibri (Основной текст)"/>
        <charset val="204"/>
      </rPr>
      <t xml:space="preserve"> 43 х 25 мм</t>
    </r>
    <r>
      <rPr>
        <sz val="14"/>
        <color theme="1"/>
        <rFont val="Calibri (Основной текст)"/>
        <charset val="204"/>
      </rPr>
      <t>, 1000 шт. (75 шт\кор)</t>
    </r>
  </si>
  <si>
    <r>
      <t>Термоэтикетки</t>
    </r>
    <r>
      <rPr>
        <b/>
        <sz val="14"/>
        <color theme="1"/>
        <rFont val="Calibri (Основной текст)"/>
        <charset val="204"/>
      </rPr>
      <t xml:space="preserve"> 58 х 40 мм</t>
    </r>
    <r>
      <rPr>
        <sz val="14"/>
        <color theme="1"/>
        <rFont val="Calibri (Основной текст)"/>
        <charset val="204"/>
      </rPr>
      <t>, 700 шт. ( 60шт\кор)</t>
    </r>
  </si>
  <si>
    <r>
      <t xml:space="preserve">Термоэтикетки </t>
    </r>
    <r>
      <rPr>
        <b/>
        <sz val="14"/>
        <color theme="1"/>
        <rFont val="Calibri (Основной текст)"/>
        <charset val="204"/>
      </rPr>
      <t>58 х 60 мм</t>
    </r>
    <r>
      <rPr>
        <sz val="14"/>
        <color theme="1"/>
        <rFont val="Calibri (Основной текст)"/>
        <charset val="204"/>
      </rPr>
      <t>, 500 шт. ( 60шт\кор)</t>
    </r>
  </si>
  <si>
    <r>
      <t xml:space="preserve">Термоэтикетки </t>
    </r>
    <r>
      <rPr>
        <b/>
        <sz val="14"/>
        <color theme="1"/>
        <rFont val="Calibri (Основной текст)"/>
        <charset val="204"/>
      </rPr>
      <t>58 х 40 мм</t>
    </r>
    <r>
      <rPr>
        <sz val="14"/>
        <color theme="1"/>
        <rFont val="Calibri (Основной текст)"/>
        <charset val="204"/>
      </rPr>
      <t>, 5000 шт. ( 8шт\кор)</t>
    </r>
  </si>
  <si>
    <r>
      <t xml:space="preserve">Термоэтикетки </t>
    </r>
    <r>
      <rPr>
        <b/>
        <sz val="14"/>
        <color theme="1"/>
        <rFont val="Calibri (Основной текст)"/>
        <charset val="204"/>
      </rPr>
      <t>75 х 120 мм</t>
    </r>
    <r>
      <rPr>
        <sz val="14"/>
        <color theme="1"/>
        <rFont val="Calibri (Основной текст)"/>
        <charset val="204"/>
      </rPr>
      <t>, 250 шт. ( 45шт\кор)</t>
    </r>
  </si>
  <si>
    <r>
      <t xml:space="preserve">Термоэтикетки </t>
    </r>
    <r>
      <rPr>
        <b/>
        <sz val="14"/>
        <color theme="1"/>
        <rFont val="Calibri (Основной текст)"/>
        <charset val="204"/>
      </rPr>
      <t>75 х 120 мм</t>
    </r>
    <r>
      <rPr>
        <sz val="14"/>
        <color theme="1"/>
        <rFont val="Calibri (Основной текст)"/>
        <charset val="204"/>
      </rPr>
      <t>, 300 шт.</t>
    </r>
  </si>
  <si>
    <r>
      <t>Термоэтикетки</t>
    </r>
    <r>
      <rPr>
        <b/>
        <sz val="14"/>
        <color theme="1"/>
        <rFont val="Calibri (Основной текст)"/>
        <charset val="204"/>
      </rPr>
      <t xml:space="preserve"> 100 х 150 мм</t>
    </r>
    <r>
      <rPr>
        <sz val="14"/>
        <color theme="1"/>
        <rFont val="Calibri (Основной текст)"/>
        <charset val="204"/>
      </rPr>
      <t>, 300 шт. (18шт\кор)</t>
    </r>
  </si>
  <si>
    <r>
      <t>Коробка картонная</t>
    </r>
    <r>
      <rPr>
        <b/>
        <sz val="14"/>
        <color theme="1"/>
        <rFont val="Calibri (Основной текст)"/>
        <charset val="204"/>
      </rPr>
      <t xml:space="preserve"> 600х400х400</t>
    </r>
    <r>
      <rPr>
        <sz val="14"/>
        <color theme="1"/>
        <rFont val="Calibri (Основной текст)"/>
        <charset val="204"/>
      </rPr>
      <t xml:space="preserve"> 5ти слойная - бурый картон (б/у)</t>
    </r>
  </si>
  <si>
    <r>
      <t xml:space="preserve">Коробка картонная </t>
    </r>
    <r>
      <rPr>
        <b/>
        <sz val="14"/>
        <color theme="1"/>
        <rFont val="Calibri (Основной текст)"/>
        <charset val="204"/>
      </rPr>
      <t>600х400х400</t>
    </r>
    <r>
      <rPr>
        <sz val="14"/>
        <color theme="1"/>
        <rFont val="Calibri (Основной текст)"/>
        <charset val="204"/>
      </rPr>
      <t xml:space="preserve"> 5ти слойная - светло-бурый картон (мягче) (б/у)</t>
    </r>
  </si>
  <si>
    <r>
      <t xml:space="preserve">Курьерский пакет 50 микрон, белый </t>
    </r>
    <r>
      <rPr>
        <b/>
        <sz val="14"/>
        <color theme="1"/>
        <rFont val="Calibri (Основной текст)"/>
        <charset val="204"/>
      </rPr>
      <t>250 х 400 мм.</t>
    </r>
    <r>
      <rPr>
        <sz val="14"/>
        <color theme="1"/>
        <rFont val="Calibri (Основной текст)"/>
        <charset val="204"/>
      </rPr>
      <t xml:space="preserve"> ( 1000шт\кор)</t>
    </r>
  </si>
  <si>
    <t>Дубль / Уникальный</t>
  </si>
  <si>
    <t>БОПП пакет с клеевым клапаном 30 микрон, 100 х 150 мм. + 50мм.</t>
  </si>
  <si>
    <t>БОПП пакет с клеевым клапаном 30 микрон, 100 х 100 мм. + 50мм.</t>
  </si>
  <si>
    <t>БОПП пакет с клеевым клапаном 30 микрон, 100 х 150 мм. + 50мм. ( 8000шт\кор)</t>
  </si>
  <si>
    <t>БОПП пакет с клеевым клапаном 30 микрон, 100 х 100 мм. + 50мм. ( 8000шт\кор)</t>
  </si>
  <si>
    <t>ШТ в Коробке</t>
  </si>
  <si>
    <t xml:space="preserve">Zip - Lock пакет с бегунком 120 микрон, 350 х 450 мм матовые </t>
  </si>
  <si>
    <t xml:space="preserve">Zip - Lock пакет с бегунком 120 микрон, 300 х 400 мм матовые </t>
  </si>
  <si>
    <t xml:space="preserve">Zip - Lock пакет с бегунком 120 микрон, 200 х 300 мм матовые </t>
  </si>
  <si>
    <t>Zip - Lock пакет с бегунком 140 микрон, 300 х 350 мм матовые (1500шт\кор)</t>
  </si>
  <si>
    <t>Скотч "Осторожно хрупкое" 100м (36 шт\кор)</t>
  </si>
  <si>
    <t>Курьерский пакет 30 микрон, прозрачный 190 х 320 мм.</t>
  </si>
  <si>
    <t>Курьерский пакет 30 микрон, прозрачный 190 х 320 мм. ( 3000шт\кор)</t>
  </si>
  <si>
    <r>
      <t xml:space="preserve">Курьерский пакет 30 микрон, прозрачный </t>
    </r>
    <r>
      <rPr>
        <b/>
        <sz val="14"/>
        <color theme="1"/>
        <rFont val="Calibri (Основной текст)"/>
        <charset val="204"/>
      </rPr>
      <t>190 х 320 мм</t>
    </r>
    <r>
      <rPr>
        <sz val="14"/>
        <color theme="1"/>
        <rFont val="Calibri (Основной текст)"/>
        <charset val="204"/>
      </rPr>
      <t>. ( 3000шт\кор)</t>
    </r>
  </si>
  <si>
    <t>Бумага А4 пачка 500 листов</t>
  </si>
  <si>
    <t>Лезвия для канцелярского ножа 10шт</t>
  </si>
  <si>
    <t>Ножницы портные</t>
  </si>
  <si>
    <t>Маркер M</t>
  </si>
  <si>
    <t>Перчатки ХБ</t>
  </si>
  <si>
    <t>Маркер XS</t>
  </si>
  <si>
    <t>Запайщик для рукава 40см</t>
  </si>
  <si>
    <t>Zip - Lock пакет с бегунком 140 микрон, 350 х 400 мм</t>
  </si>
  <si>
    <t>ПВД рукав 80мкм 50см</t>
  </si>
  <si>
    <t>ПВД рукав 80мкм 65см</t>
  </si>
  <si>
    <t>ПВД рукав 80мкм 22см</t>
  </si>
  <si>
    <t>ПВД рукав 80мкм 10см</t>
  </si>
  <si>
    <t>ПВД рукав 80мкм 13см</t>
  </si>
  <si>
    <t>ПВД рукав 80мкм 12см</t>
  </si>
  <si>
    <t>ПВД рукав 80мкм 17см</t>
  </si>
  <si>
    <t>ПВД рукав 80мкм 15см</t>
  </si>
  <si>
    <t>ПВД рукав 80мкм 25см</t>
  </si>
  <si>
    <t>ПВД рукав 80мкм 40см</t>
  </si>
  <si>
    <t>ПВД рукав 80мкм 60см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</si>
</sst>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#,##0.00\ &quot;₽&quot;"/>
    <numFmt numFmtId="165" formatCode="#,##0.00&quot; ₽&quot;;&quot;-&quot;#,##0.00&quot; ₽&quot;"/>
    <numFmt numFmtId="166" formatCode="#,##0.00&quot; ₽&quot;"/>
    <numFmt numFmtId="167" formatCode="0.0%"/>
  </numFmts>
  <fonts count="33"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b/>
      <i/>
      <u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26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8"/>
      <name val="Arial"/>
      <family val="2"/>
      <charset val="1"/>
    </font>
    <font>
      <sz val="8"/>
      <name val="Arial"/>
      <family val="2"/>
      <charset val="1"/>
    </font>
    <font>
      <b/>
      <sz val="22"/>
      <color theme="1"/>
      <name val="Calibri"/>
      <family val="2"/>
      <charset val="204"/>
      <scheme val="minor"/>
    </font>
    <font>
      <b/>
      <sz val="16"/>
      <color theme="0"/>
      <name val="Calibri (Основной текст)"/>
      <charset val="204"/>
    </font>
    <font>
      <b/>
      <sz val="16"/>
      <name val="Calibri (Основной текст)"/>
      <charset val="204"/>
    </font>
    <font>
      <sz val="11"/>
      <name val="Calibri (Основной текст)"/>
      <charset val="204"/>
    </font>
    <font>
      <sz val="14"/>
      <color theme="1"/>
      <name val="Calibri (Основной текст)"/>
      <charset val="204"/>
    </font>
    <font>
      <b/>
      <sz val="14"/>
      <color theme="1"/>
      <name val="Calibri (Основной текст)"/>
      <charset val="204"/>
    </font>
    <font>
      <b/>
      <sz val="26"/>
      <color theme="1"/>
      <name val="Calibri (Основной текст)"/>
      <charset val="204"/>
    </font>
    <font>
      <b/>
      <sz val="24"/>
      <color theme="1"/>
      <name val="Calibri"/>
      <family val="2"/>
      <scheme val="minor"/>
    </font>
    <font>
      <b/>
      <sz val="24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9"/>
      <color theme="0"/>
      <name val="Calibri"/>
      <family val="2"/>
      <scheme val="minor"/>
    </font>
    <font>
      <sz val="9"/>
      <color theme="1"/>
      <name val="Arial"/>
      <family val="2"/>
      <charset val="204"/>
    </font>
    <font>
      <sz val="9"/>
      <color theme="1"/>
      <name val="Calibri"/>
      <family val="2"/>
      <scheme val="minor"/>
    </font>
    <font>
      <sz val="9"/>
      <color rgb="FF404040"/>
      <name val="Segoe UI"/>
      <family val="2"/>
      <charset val="204"/>
    </font>
    <font>
      <b/>
      <sz val="9"/>
      <color theme="1"/>
      <name val="Arial"/>
      <family val="2"/>
      <charset val="204"/>
    </font>
    <font>
      <sz val="9"/>
      <color indexed="2"/>
      <name val="Arial"/>
      <family val="2"/>
      <charset val="204"/>
    </font>
    <font>
      <sz val="14"/>
      <name val="Calibri (Основной текст)"/>
      <charset val="204"/>
    </font>
    <font>
      <sz val="8"/>
      <name val="Ebrima"/>
    </font>
  </fonts>
  <fills count="32">
    <fill>
      <patternFill patternType="none"/>
    </fill>
    <fill>
      <patternFill patternType="gray125"/>
    </fill>
    <fill>
      <patternFill patternType="solid">
        <fgColor indexed="65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65"/>
        <bgColor indexed="64"/>
      </patternFill>
    </fill>
    <fill>
      <patternFill patternType="solid">
        <fgColor rgb="FFFDE9D9"/>
        <bgColor rgb="FFFDE9D9"/>
      </patternFill>
    </fill>
    <fill>
      <patternFill patternType="solid">
        <fgColor rgb="FFD6E3BC"/>
        <bgColor rgb="FFD6E3BC"/>
      </patternFill>
    </fill>
    <fill>
      <patternFill patternType="solid">
        <fgColor rgb="FFE5B8B7"/>
        <bgColor rgb="FFE5B8B7"/>
      </patternFill>
    </fill>
    <fill>
      <patternFill patternType="solid">
        <fgColor theme="2" tint="-0.24997711111789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theme="6" tint="0.59999389629810485"/>
      </patternFill>
    </fill>
    <fill>
      <patternFill patternType="solid">
        <fgColor theme="0"/>
        <bgColor theme="5" tint="0.59999389629810485"/>
      </patternFill>
    </fill>
    <fill>
      <patternFill patternType="solid">
        <fgColor theme="0"/>
        <bgColor theme="7" tint="0.79998168889431442"/>
      </patternFill>
    </fill>
    <fill>
      <patternFill patternType="solid">
        <fgColor theme="0"/>
      </patternFill>
    </fill>
    <fill>
      <patternFill patternType="solid">
        <fgColor theme="8"/>
      </patternFill>
    </fill>
    <fill>
      <patternFill patternType="solid">
        <fgColor rgb="FFFC8C8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4F81BD"/>
        <bgColor theme="4"/>
      </patternFill>
    </fill>
    <fill>
      <patternFill patternType="solid">
        <fgColor rgb="FFFFFFFF"/>
        <bgColor indexed="64"/>
      </patternFill>
    </fill>
    <fill>
      <patternFill patternType="solid">
        <fgColor rgb="FFFFFF00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9"/>
        <bgColor theme="4" tint="0.79998168889431442"/>
      </patternFill>
    </fill>
  </fills>
  <borders count="5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theme="4" tint="0.39997558519241921"/>
      </bottom>
      <diagonal/>
    </border>
    <border>
      <left style="thin">
        <color auto="1"/>
      </left>
      <right/>
      <top style="thin">
        <color theme="4" tint="0.39997558519241921"/>
      </top>
      <bottom/>
      <diagonal/>
    </border>
    <border>
      <left/>
      <right/>
      <top/>
      <bottom style="thick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theme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auto="1"/>
      </left>
      <right/>
      <top style="thin">
        <color theme="1"/>
      </top>
      <bottom/>
      <diagonal/>
    </border>
    <border>
      <left style="thin">
        <color theme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rgb="FF4F81BD"/>
      </left>
      <right style="thin">
        <color rgb="FF4F81BD"/>
      </right>
      <top style="thin">
        <color rgb="FF4F81BD"/>
      </top>
      <bottom style="thin">
        <color rgb="FF4F81BD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4F81BD"/>
      </right>
      <top style="medium">
        <color indexed="64"/>
      </top>
      <bottom style="thin">
        <color rgb="FF4F81BD"/>
      </bottom>
      <diagonal/>
    </border>
    <border>
      <left style="thin">
        <color rgb="FF4F81BD"/>
      </left>
      <right style="thin">
        <color rgb="FF4F81BD"/>
      </right>
      <top style="medium">
        <color indexed="64"/>
      </top>
      <bottom style="thin">
        <color rgb="FF4F81BD"/>
      </bottom>
      <diagonal/>
    </border>
    <border>
      <left style="thin">
        <color rgb="FF4F81BD"/>
      </left>
      <right style="medium">
        <color indexed="64"/>
      </right>
      <top style="medium">
        <color indexed="64"/>
      </top>
      <bottom style="thin">
        <color rgb="FF4F81BD"/>
      </bottom>
      <diagonal/>
    </border>
    <border>
      <left style="medium">
        <color indexed="64"/>
      </left>
      <right style="thin">
        <color rgb="FF4F81BD"/>
      </right>
      <top style="thin">
        <color rgb="FF4F81BD"/>
      </top>
      <bottom style="thin">
        <color rgb="FF4F81BD"/>
      </bottom>
      <diagonal/>
    </border>
    <border>
      <left style="thin">
        <color rgb="FF4F81BD"/>
      </left>
      <right style="medium">
        <color indexed="64"/>
      </right>
      <top style="thin">
        <color rgb="FF4F81BD"/>
      </top>
      <bottom style="thin">
        <color rgb="FF4F81BD"/>
      </bottom>
      <diagonal/>
    </border>
    <border>
      <left style="medium">
        <color indexed="64"/>
      </left>
      <right style="thin">
        <color rgb="FF4F81BD"/>
      </right>
      <top style="thin">
        <color rgb="FF4F81BD"/>
      </top>
      <bottom style="medium">
        <color indexed="64"/>
      </bottom>
      <diagonal/>
    </border>
    <border>
      <left style="thin">
        <color rgb="FF4F81BD"/>
      </left>
      <right style="thin">
        <color rgb="FF4F81BD"/>
      </right>
      <top style="thin">
        <color rgb="FF4F81BD"/>
      </top>
      <bottom style="medium">
        <color indexed="64"/>
      </bottom>
      <diagonal/>
    </border>
    <border>
      <left style="thin">
        <color rgb="FF4F81BD"/>
      </left>
      <right style="medium">
        <color indexed="64"/>
      </right>
      <top style="thin">
        <color rgb="FF4F81BD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6" applyNumberFormat="0" applyFill="0" applyAlignment="0" applyProtection="0"/>
    <xf numFmtId="0" fontId="11" fillId="24" borderId="0" applyNumberFormat="0" applyBorder="0" applyAlignment="0" applyProtection="0"/>
  </cellStyleXfs>
  <cellXfs count="230">
    <xf numFmtId="0" fontId="0" fillId="0" borderId="0" xfId="0"/>
    <xf numFmtId="0" fontId="0" fillId="17" borderId="12" xfId="0" applyFill="1" applyBorder="1"/>
    <xf numFmtId="0" fontId="0" fillId="17" borderId="13" xfId="0" applyFill="1" applyBorder="1"/>
    <xf numFmtId="0" fontId="2" fillId="18" borderId="1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16" borderId="12" xfId="0" applyFont="1" applyFill="1" applyBorder="1" applyAlignment="1">
      <alignment horizontal="center" vertical="center" wrapText="1"/>
    </xf>
    <xf numFmtId="0" fontId="14" fillId="15" borderId="12" xfId="0" applyFont="1" applyFill="1" applyBorder="1"/>
    <xf numFmtId="2" fontId="14" fillId="0" borderId="12" xfId="0" applyNumberFormat="1" applyFont="1" applyBorder="1"/>
    <xf numFmtId="0" fontId="0" fillId="17" borderId="13" xfId="0" applyFill="1" applyBorder="1" applyAlignment="1">
      <alignment horizontal="center" vertical="center"/>
    </xf>
    <xf numFmtId="0" fontId="0" fillId="17" borderId="0" xfId="0" applyFill="1"/>
    <xf numFmtId="0" fontId="7" fillId="17" borderId="0" xfId="0" applyFont="1" applyFill="1"/>
    <xf numFmtId="2" fontId="5" fillId="17" borderId="0" xfId="0" applyNumberFormat="1" applyFont="1" applyFill="1" applyAlignment="1">
      <alignment horizontal="center"/>
    </xf>
    <xf numFmtId="0" fontId="10" fillId="17" borderId="0" xfId="0" applyFont="1" applyFill="1" applyAlignment="1">
      <alignment horizontal="center"/>
    </xf>
    <xf numFmtId="0" fontId="7" fillId="17" borderId="0" xfId="0" applyFont="1" applyFill="1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8" fillId="18" borderId="27" xfId="0" applyFont="1" applyFill="1" applyBorder="1" applyAlignment="1">
      <alignment horizontal="center" vertical="center" wrapText="1"/>
    </xf>
    <xf numFmtId="0" fontId="9" fillId="18" borderId="29" xfId="0" applyFont="1" applyFill="1" applyBorder="1" applyAlignment="1">
      <alignment horizontal="center" vertical="center" wrapText="1"/>
    </xf>
    <xf numFmtId="0" fontId="7" fillId="17" borderId="27" xfId="0" applyFont="1" applyFill="1" applyBorder="1" applyAlignment="1">
      <alignment horizontal="center" vertical="center"/>
    </xf>
    <xf numFmtId="164" fontId="7" fillId="17" borderId="27" xfId="0" applyNumberFormat="1" applyFont="1" applyFill="1" applyBorder="1" applyAlignment="1">
      <alignment horizontal="center" vertical="center"/>
    </xf>
    <xf numFmtId="0" fontId="8" fillId="18" borderId="30" xfId="0" applyFont="1" applyFill="1" applyBorder="1" applyAlignment="1">
      <alignment horizontal="center" vertical="center" wrapText="1"/>
    </xf>
    <xf numFmtId="164" fontId="11" fillId="23" borderId="17" xfId="2" applyNumberFormat="1" applyFill="1" applyBorder="1" applyAlignment="1">
      <alignment horizontal="center" vertical="center"/>
    </xf>
    <xf numFmtId="0" fontId="11" fillId="23" borderId="18" xfId="2" applyNumberFormat="1" applyFill="1" applyBorder="1" applyAlignment="1">
      <alignment horizontal="center" vertical="center"/>
    </xf>
    <xf numFmtId="49" fontId="1" fillId="23" borderId="0" xfId="0" applyNumberFormat="1" applyFont="1" applyFill="1" applyAlignment="1">
      <alignment wrapText="1"/>
    </xf>
    <xf numFmtId="49" fontId="1" fillId="23" borderId="0" xfId="0" applyNumberFormat="1" applyFont="1" applyFill="1" applyAlignment="1">
      <alignment horizontal="left" wrapText="1"/>
    </xf>
    <xf numFmtId="164" fontId="1" fillId="19" borderId="0" xfId="0" applyNumberFormat="1" applyFont="1" applyFill="1" applyAlignment="1">
      <alignment horizontal="center" vertical="center"/>
    </xf>
    <xf numFmtId="164" fontId="1" fillId="20" borderId="0" xfId="0" applyNumberFormat="1" applyFont="1" applyFill="1" applyAlignment="1">
      <alignment horizontal="center" vertical="center"/>
    </xf>
    <xf numFmtId="164" fontId="1" fillId="21" borderId="0" xfId="0" applyNumberFormat="1" applyFont="1" applyFill="1" applyAlignment="1">
      <alignment horizontal="center" vertical="center"/>
    </xf>
    <xf numFmtId="0" fontId="0" fillId="17" borderId="12" xfId="0" applyFill="1" applyBorder="1" applyAlignment="1">
      <alignment horizontal="center" vertical="center"/>
    </xf>
    <xf numFmtId="0" fontId="10" fillId="17" borderId="0" xfId="0" applyFont="1" applyFill="1"/>
    <xf numFmtId="164" fontId="1" fillId="22" borderId="26" xfId="0" applyNumberFormat="1" applyFont="1" applyFill="1" applyBorder="1" applyAlignment="1" applyProtection="1">
      <alignment horizontal="center" vertical="center"/>
      <protection hidden="1"/>
    </xf>
    <xf numFmtId="164" fontId="1" fillId="22" borderId="16" xfId="0" applyNumberFormat="1" applyFont="1" applyFill="1" applyBorder="1" applyAlignment="1" applyProtection="1">
      <alignment horizontal="center" vertical="center"/>
      <protection hidden="1"/>
    </xf>
    <xf numFmtId="1" fontId="1" fillId="22" borderId="16" xfId="0" applyNumberFormat="1" applyFont="1" applyFill="1" applyBorder="1" applyAlignment="1" applyProtection="1">
      <alignment horizontal="center" vertical="center"/>
      <protection hidden="1"/>
    </xf>
    <xf numFmtId="0" fontId="4" fillId="17" borderId="16" xfId="0" applyFont="1" applyFill="1" applyBorder="1" applyAlignment="1" applyProtection="1">
      <alignment horizontal="center" vertical="center"/>
      <protection hidden="1"/>
    </xf>
    <xf numFmtId="0" fontId="0" fillId="17" borderId="12" xfId="0" applyFill="1" applyBorder="1" applyAlignment="1" applyProtection="1">
      <alignment horizontal="center"/>
      <protection hidden="1"/>
    </xf>
    <xf numFmtId="0" fontId="0" fillId="17" borderId="13" xfId="0" applyFill="1" applyBorder="1" applyProtection="1">
      <protection hidden="1"/>
    </xf>
    <xf numFmtId="0" fontId="0" fillId="17" borderId="0" xfId="0" applyFill="1" applyProtection="1">
      <protection hidden="1"/>
    </xf>
    <xf numFmtId="164" fontId="11" fillId="23" borderId="17" xfId="2" applyNumberFormat="1" applyFill="1" applyBorder="1" applyAlignment="1" applyProtection="1">
      <alignment horizontal="center" vertical="center"/>
      <protection hidden="1"/>
    </xf>
    <xf numFmtId="0" fontId="11" fillId="23" borderId="18" xfId="2" applyNumberFormat="1" applyFill="1" applyBorder="1" applyAlignment="1" applyProtection="1">
      <alignment horizontal="center" vertical="center"/>
      <protection hidden="1"/>
    </xf>
    <xf numFmtId="164" fontId="1" fillId="22" borderId="13" xfId="0" applyNumberFormat="1" applyFont="1" applyFill="1" applyBorder="1" applyAlignment="1" applyProtection="1">
      <alignment horizontal="center" vertical="center"/>
      <protection hidden="1"/>
    </xf>
    <xf numFmtId="164" fontId="1" fillId="22" borderId="12" xfId="0" applyNumberFormat="1" applyFont="1" applyFill="1" applyBorder="1" applyAlignment="1" applyProtection="1">
      <alignment horizontal="center" vertical="center"/>
      <protection hidden="1"/>
    </xf>
    <xf numFmtId="0" fontId="4" fillId="17" borderId="12" xfId="0" applyFont="1" applyFill="1" applyBorder="1" applyAlignment="1" applyProtection="1">
      <alignment horizontal="center" vertical="center"/>
      <protection hidden="1"/>
    </xf>
    <xf numFmtId="164" fontId="11" fillId="17" borderId="17" xfId="2" applyNumberFormat="1" applyFill="1" applyBorder="1" applyAlignment="1" applyProtection="1">
      <alignment horizontal="center" vertical="center"/>
      <protection hidden="1"/>
    </xf>
    <xf numFmtId="0" fontId="11" fillId="17" borderId="18" xfId="2" applyNumberFormat="1" applyFill="1" applyBorder="1" applyAlignment="1" applyProtection="1">
      <alignment horizontal="center" vertical="center"/>
      <protection hidden="1"/>
    </xf>
    <xf numFmtId="164" fontId="1" fillId="22" borderId="13" xfId="2" applyNumberFormat="1" applyFont="1" applyFill="1" applyBorder="1" applyAlignment="1" applyProtection="1">
      <alignment horizontal="center" vertical="center"/>
      <protection hidden="1"/>
    </xf>
    <xf numFmtId="164" fontId="1" fillId="22" borderId="12" xfId="2" applyNumberFormat="1" applyFont="1" applyFill="1" applyBorder="1" applyAlignment="1" applyProtection="1">
      <alignment horizontal="center" vertical="center"/>
      <protection hidden="1"/>
    </xf>
    <xf numFmtId="0" fontId="12" fillId="17" borderId="12" xfId="2" applyNumberFormat="1" applyFont="1" applyFill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6" fillId="26" borderId="10" xfId="0" applyFont="1" applyFill="1" applyBorder="1" applyProtection="1"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6" fillId="0" borderId="11" xfId="0" applyFont="1" applyBorder="1" applyProtection="1">
      <protection hidden="1"/>
    </xf>
    <xf numFmtId="0" fontId="6" fillId="0" borderId="28" xfId="0" applyFont="1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6" fillId="0" borderId="10" xfId="0" applyFont="1" applyBorder="1" applyProtection="1">
      <protection hidden="1"/>
    </xf>
    <xf numFmtId="0" fontId="6" fillId="15" borderId="10" xfId="0" applyFont="1" applyFill="1" applyBorder="1" applyProtection="1">
      <protection hidden="1"/>
    </xf>
    <xf numFmtId="0" fontId="6" fillId="25" borderId="10" xfId="0" applyFont="1" applyFill="1" applyBorder="1" applyProtection="1">
      <protection hidden="1"/>
    </xf>
    <xf numFmtId="0" fontId="0" fillId="25" borderId="16" xfId="0" applyFill="1" applyBorder="1" applyAlignment="1" applyProtection="1">
      <alignment horizontal="center"/>
      <protection hidden="1"/>
    </xf>
    <xf numFmtId="49" fontId="1" fillId="10" borderId="7" xfId="0" applyNumberFormat="1" applyFont="1" applyFill="1" applyBorder="1" applyAlignment="1" applyProtection="1">
      <alignment wrapText="1"/>
      <protection hidden="1"/>
    </xf>
    <xf numFmtId="49" fontId="1" fillId="10" borderId="1" xfId="0" applyNumberFormat="1" applyFont="1" applyFill="1" applyBorder="1" applyAlignment="1" applyProtection="1">
      <alignment wrapText="1"/>
      <protection hidden="1"/>
    </xf>
    <xf numFmtId="49" fontId="17" fillId="28" borderId="0" xfId="2" applyNumberFormat="1" applyFont="1" applyFill="1" applyBorder="1" applyAlignment="1">
      <alignment horizontal="center" vertical="center" wrapText="1"/>
    </xf>
    <xf numFmtId="2" fontId="18" fillId="28" borderId="0" xfId="2" applyNumberFormat="1" applyFont="1" applyFill="1" applyBorder="1" applyAlignment="1">
      <alignment horizontal="center" vertical="center" wrapText="1"/>
    </xf>
    <xf numFmtId="164" fontId="18" fillId="28" borderId="0" xfId="2" applyNumberFormat="1" applyFont="1" applyFill="1" applyBorder="1" applyAlignment="1">
      <alignment horizontal="center" vertical="center"/>
    </xf>
    <xf numFmtId="0" fontId="20" fillId="17" borderId="31" xfId="0" applyFont="1" applyFill="1" applyBorder="1" applyAlignment="1" applyProtection="1">
      <alignment horizontal="center" vertical="center" wrapText="1"/>
      <protection hidden="1"/>
    </xf>
    <xf numFmtId="2" fontId="19" fillId="17" borderId="31" xfId="0" applyNumberFormat="1" applyFont="1" applyFill="1" applyBorder="1" applyAlignment="1" applyProtection="1">
      <alignment horizontal="center" vertical="center"/>
      <protection hidden="1"/>
    </xf>
    <xf numFmtId="2" fontId="19" fillId="19" borderId="31" xfId="0" applyNumberFormat="1" applyFont="1" applyFill="1" applyBorder="1" applyAlignment="1" applyProtection="1">
      <alignment horizontal="center" vertical="center"/>
      <protection hidden="1"/>
    </xf>
    <xf numFmtId="2" fontId="19" fillId="20" borderId="31" xfId="0" applyNumberFormat="1" applyFont="1" applyFill="1" applyBorder="1" applyAlignment="1" applyProtection="1">
      <alignment horizontal="center" vertical="center"/>
      <protection hidden="1"/>
    </xf>
    <xf numFmtId="2" fontId="19" fillId="21" borderId="31" xfId="0" applyNumberFormat="1" applyFont="1" applyFill="1" applyBorder="1" applyAlignment="1" applyProtection="1">
      <alignment horizontal="center" vertical="center"/>
      <protection hidden="1"/>
    </xf>
    <xf numFmtId="2" fontId="19" fillId="19" borderId="12" xfId="0" applyNumberFormat="1" applyFont="1" applyFill="1" applyBorder="1" applyAlignment="1" applyProtection="1">
      <alignment horizontal="center" vertical="center"/>
      <protection hidden="1"/>
    </xf>
    <xf numFmtId="2" fontId="19" fillId="20" borderId="12" xfId="0" applyNumberFormat="1" applyFont="1" applyFill="1" applyBorder="1" applyAlignment="1" applyProtection="1">
      <alignment horizontal="center" vertical="center"/>
      <protection hidden="1"/>
    </xf>
    <xf numFmtId="2" fontId="19" fillId="21" borderId="12" xfId="0" applyNumberFormat="1" applyFont="1" applyFill="1" applyBorder="1" applyAlignment="1" applyProtection="1">
      <alignment horizontal="center" vertical="center"/>
      <protection hidden="1"/>
    </xf>
    <xf numFmtId="2" fontId="0" fillId="17" borderId="0" xfId="0" applyNumberFormat="1" applyFill="1" applyAlignment="1">
      <alignment horizontal="center"/>
    </xf>
    <xf numFmtId="0" fontId="0" fillId="17" borderId="0" xfId="0" applyFill="1" applyAlignment="1">
      <alignment horizontal="center"/>
    </xf>
    <xf numFmtId="2" fontId="0" fillId="17" borderId="0" xfId="0" applyNumberFormat="1" applyFill="1"/>
    <xf numFmtId="0" fontId="21" fillId="17" borderId="0" xfId="1" applyFont="1" applyFill="1" applyBorder="1" applyAlignment="1">
      <alignment horizontal="left"/>
    </xf>
    <xf numFmtId="1" fontId="22" fillId="17" borderId="32" xfId="0" applyNumberFormat="1" applyFont="1" applyFill="1" applyBorder="1" applyAlignment="1" applyProtection="1">
      <alignment horizontal="center"/>
      <protection locked="0"/>
    </xf>
    <xf numFmtId="164" fontId="23" fillId="17" borderId="0" xfId="0" applyNumberFormat="1" applyFont="1" applyFill="1" applyAlignment="1" applyProtection="1">
      <alignment horizontal="center" vertical="center"/>
      <protection hidden="1"/>
    </xf>
    <xf numFmtId="0" fontId="21" fillId="17" borderId="0" xfId="1" applyFont="1" applyFill="1" applyBorder="1" applyAlignment="1"/>
    <xf numFmtId="1" fontId="22" fillId="17" borderId="32" xfId="0" applyNumberFormat="1" applyFont="1" applyFill="1" applyBorder="1" applyAlignment="1" applyProtection="1">
      <alignment horizontal="center"/>
      <protection locked="0" hidden="1"/>
    </xf>
    <xf numFmtId="167" fontId="23" fillId="17" borderId="0" xfId="0" applyNumberFormat="1" applyFont="1" applyFill="1" applyAlignment="1">
      <alignment vertical="center" wrapText="1"/>
    </xf>
    <xf numFmtId="164" fontId="23" fillId="17" borderId="0" xfId="0" applyNumberFormat="1" applyFont="1" applyFill="1"/>
    <xf numFmtId="164" fontId="0" fillId="17" borderId="0" xfId="0" applyNumberFormat="1" applyFill="1"/>
    <xf numFmtId="0" fontId="0" fillId="17" borderId="15" xfId="0" applyFill="1" applyBorder="1"/>
    <xf numFmtId="0" fontId="0" fillId="17" borderId="25" xfId="0" applyFill="1" applyBorder="1"/>
    <xf numFmtId="0" fontId="0" fillId="17" borderId="33" xfId="0" applyFill="1" applyBorder="1"/>
    <xf numFmtId="10" fontId="0" fillId="17" borderId="0" xfId="0" applyNumberFormat="1" applyFill="1"/>
    <xf numFmtId="0" fontId="15" fillId="17" borderId="0" xfId="0" applyFont="1" applyFill="1" applyAlignment="1">
      <alignment vertical="center" wrapText="1"/>
    </xf>
    <xf numFmtId="0" fontId="24" fillId="17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25" fillId="8" borderId="2" xfId="0" applyFont="1" applyFill="1" applyBorder="1" applyAlignment="1" applyProtection="1">
      <alignment horizontal="center" vertical="center" wrapText="1"/>
      <protection hidden="1"/>
    </xf>
    <xf numFmtId="0" fontId="25" fillId="8" borderId="12" xfId="0" applyFont="1" applyFill="1" applyBorder="1" applyAlignment="1" applyProtection="1">
      <alignment horizontal="center" vertical="center" wrapText="1"/>
      <protection hidden="1"/>
    </xf>
    <xf numFmtId="0" fontId="25" fillId="3" borderId="14" xfId="0" applyFont="1" applyFill="1" applyBorder="1" applyAlignment="1" applyProtection="1">
      <alignment horizontal="center" vertical="center" wrapText="1"/>
      <protection hidden="1"/>
    </xf>
    <xf numFmtId="0" fontId="25" fillId="3" borderId="25" xfId="0" applyFont="1" applyFill="1" applyBorder="1" applyAlignment="1" applyProtection="1">
      <alignment horizontal="center" vertical="center" wrapText="1"/>
      <protection hidden="1"/>
    </xf>
    <xf numFmtId="0" fontId="25" fillId="8" borderId="14" xfId="0" applyFont="1" applyFill="1" applyBorder="1" applyAlignment="1" applyProtection="1">
      <alignment horizontal="center" vertical="center" wrapText="1"/>
      <protection hidden="1"/>
    </xf>
    <xf numFmtId="0" fontId="25" fillId="8" borderId="8" xfId="0" applyFont="1" applyFill="1" applyBorder="1" applyAlignment="1" applyProtection="1">
      <alignment horizontal="center" vertical="center" wrapText="1"/>
      <protection hidden="1"/>
    </xf>
    <xf numFmtId="49" fontId="26" fillId="2" borderId="2" xfId="0" applyNumberFormat="1" applyFont="1" applyFill="1" applyBorder="1" applyAlignment="1" applyProtection="1">
      <alignment vertical="center" wrapText="1"/>
      <protection hidden="1"/>
    </xf>
    <xf numFmtId="49" fontId="26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9" borderId="12" xfId="0" applyFont="1" applyFill="1" applyBorder="1" applyAlignment="1" applyProtection="1">
      <alignment horizontal="center" vertical="center"/>
      <protection hidden="1"/>
    </xf>
    <xf numFmtId="0" fontId="27" fillId="9" borderId="12" xfId="0" applyFont="1" applyFill="1" applyBorder="1" applyAlignment="1" applyProtection="1">
      <alignment horizontal="center" vertical="center" wrapText="1"/>
      <protection hidden="1"/>
    </xf>
    <xf numFmtId="2" fontId="27" fillId="9" borderId="12" xfId="0" applyNumberFormat="1" applyFont="1" applyFill="1" applyBorder="1" applyAlignment="1" applyProtection="1">
      <alignment horizontal="center" vertical="center"/>
      <protection hidden="1"/>
    </xf>
    <xf numFmtId="0" fontId="28" fillId="9" borderId="2" xfId="0" applyFont="1" applyFill="1" applyBorder="1" applyAlignment="1" applyProtection="1">
      <alignment horizontal="center" vertical="center"/>
      <protection hidden="1"/>
    </xf>
    <xf numFmtId="164" fontId="29" fillId="4" borderId="2" xfId="0" applyNumberFormat="1" applyFont="1" applyFill="1" applyBorder="1" applyAlignment="1" applyProtection="1">
      <alignment horizontal="center" vertical="center"/>
      <protection hidden="1"/>
    </xf>
    <xf numFmtId="164" fontId="29" fillId="5" borderId="2" xfId="0" applyNumberFormat="1" applyFont="1" applyFill="1" applyBorder="1" applyAlignment="1" applyProtection="1">
      <alignment horizontal="center" vertical="center"/>
      <protection hidden="1"/>
    </xf>
    <xf numFmtId="164" fontId="29" fillId="6" borderId="2" xfId="0" applyNumberFormat="1" applyFont="1" applyFill="1" applyBorder="1" applyAlignment="1" applyProtection="1">
      <alignment horizontal="center" vertical="center"/>
      <protection hidden="1"/>
    </xf>
    <xf numFmtId="164" fontId="29" fillId="7" borderId="2" xfId="0" applyNumberFormat="1" applyFont="1" applyFill="1" applyBorder="1" applyAlignment="1" applyProtection="1">
      <alignment horizontal="center" vertical="center"/>
      <protection hidden="1"/>
    </xf>
    <xf numFmtId="0" fontId="27" fillId="9" borderId="20" xfId="0" applyFont="1" applyFill="1" applyBorder="1" applyAlignment="1" applyProtection="1">
      <alignment horizontal="center" vertical="center"/>
      <protection hidden="1"/>
    </xf>
    <xf numFmtId="0" fontId="27" fillId="9" borderId="21" xfId="0" applyFont="1" applyFill="1" applyBorder="1" applyAlignment="1" applyProtection="1">
      <alignment horizontal="center" vertical="center"/>
      <protection hidden="1"/>
    </xf>
    <xf numFmtId="0" fontId="27" fillId="0" borderId="12" xfId="0" applyFont="1" applyBorder="1" applyAlignment="1" applyProtection="1">
      <alignment horizontal="center" vertical="center"/>
      <protection hidden="1"/>
    </xf>
    <xf numFmtId="0" fontId="28" fillId="0" borderId="2" xfId="0" applyFont="1" applyBorder="1" applyAlignment="1" applyProtection="1">
      <alignment horizontal="center" vertical="center"/>
      <protection hidden="1"/>
    </xf>
    <xf numFmtId="0" fontId="27" fillId="0" borderId="20" xfId="0" applyFont="1" applyBorder="1" applyAlignment="1" applyProtection="1">
      <alignment horizontal="center" vertical="center"/>
      <protection hidden="1"/>
    </xf>
    <xf numFmtId="49" fontId="30" fillId="2" borderId="2" xfId="0" applyNumberFormat="1" applyFont="1" applyFill="1" applyBorder="1" applyAlignment="1" applyProtection="1">
      <alignment vertical="center" wrapText="1"/>
      <protection hidden="1"/>
    </xf>
    <xf numFmtId="49" fontId="26" fillId="9" borderId="2" xfId="0" applyNumberFormat="1" applyFont="1" applyFill="1" applyBorder="1" applyAlignment="1" applyProtection="1">
      <alignment vertical="center" wrapText="1"/>
      <protection hidden="1"/>
    </xf>
    <xf numFmtId="0" fontId="28" fillId="9" borderId="5" xfId="0" applyFont="1" applyFill="1" applyBorder="1" applyAlignment="1" applyProtection="1">
      <alignment horizontal="center" vertical="center"/>
      <protection hidden="1"/>
    </xf>
    <xf numFmtId="0" fontId="28" fillId="0" borderId="5" xfId="0" applyFont="1" applyBorder="1" applyAlignment="1" applyProtection="1">
      <alignment horizontal="center" vertical="center"/>
      <protection hidden="1"/>
    </xf>
    <xf numFmtId="49" fontId="26" fillId="10" borderId="2" xfId="0" applyNumberFormat="1" applyFont="1" applyFill="1" applyBorder="1" applyAlignment="1" applyProtection="1">
      <alignment vertical="center" wrapText="1"/>
      <protection hidden="1"/>
    </xf>
    <xf numFmtId="49" fontId="26" fillId="10" borderId="2" xfId="0" applyNumberFormat="1" applyFont="1" applyFill="1" applyBorder="1" applyAlignment="1" applyProtection="1">
      <alignment horizontal="center" vertical="center" wrapText="1"/>
      <protection hidden="1"/>
    </xf>
    <xf numFmtId="164" fontId="29" fillId="4" borderId="2" xfId="0" applyNumberFormat="1" applyFont="1" applyFill="1" applyBorder="1" applyAlignment="1" applyProtection="1">
      <alignment horizontal="center" vertical="center" wrapText="1"/>
      <protection hidden="1"/>
    </xf>
    <xf numFmtId="164" fontId="29" fillId="7" borderId="22" xfId="0" applyNumberFormat="1" applyFont="1" applyFill="1" applyBorder="1" applyAlignment="1" applyProtection="1">
      <alignment horizontal="center" vertical="center"/>
      <protection hidden="1"/>
    </xf>
    <xf numFmtId="164" fontId="29" fillId="7" borderId="23" xfId="0" applyNumberFormat="1" applyFont="1" applyFill="1" applyBorder="1" applyAlignment="1" applyProtection="1">
      <alignment horizontal="center" vertical="center"/>
      <protection hidden="1"/>
    </xf>
    <xf numFmtId="2" fontId="29" fillId="11" borderId="5" xfId="0" applyNumberFormat="1" applyFont="1" applyFill="1" applyBorder="1" applyAlignment="1" applyProtection="1">
      <alignment horizontal="center" vertical="center"/>
      <protection hidden="1"/>
    </xf>
    <xf numFmtId="2" fontId="29" fillId="12" borderId="5" xfId="0" applyNumberFormat="1" applyFont="1" applyFill="1" applyBorder="1" applyAlignment="1" applyProtection="1">
      <alignment horizontal="center" vertical="center"/>
      <protection hidden="1"/>
    </xf>
    <xf numFmtId="2" fontId="29" fillId="13" borderId="22" xfId="0" applyNumberFormat="1" applyFont="1" applyFill="1" applyBorder="1" applyAlignment="1" applyProtection="1">
      <alignment horizontal="center" vertical="center"/>
      <protection hidden="1"/>
    </xf>
    <xf numFmtId="2" fontId="29" fillId="11" borderId="2" xfId="0" applyNumberFormat="1" applyFont="1" applyFill="1" applyBorder="1" applyAlignment="1" applyProtection="1">
      <alignment horizontal="center" vertical="center"/>
      <protection hidden="1"/>
    </xf>
    <xf numFmtId="2" fontId="29" fillId="12" borderId="2" xfId="0" applyNumberFormat="1" applyFont="1" applyFill="1" applyBorder="1" applyAlignment="1" applyProtection="1">
      <alignment horizontal="center" vertical="center"/>
      <protection hidden="1"/>
    </xf>
    <xf numFmtId="2" fontId="29" fillId="13" borderId="24" xfId="0" applyNumberFormat="1" applyFont="1" applyFill="1" applyBorder="1" applyAlignment="1" applyProtection="1">
      <alignment horizontal="center" vertical="center"/>
      <protection hidden="1"/>
    </xf>
    <xf numFmtId="2" fontId="29" fillId="13" borderId="2" xfId="0" applyNumberFormat="1" applyFont="1" applyFill="1" applyBorder="1" applyAlignment="1" applyProtection="1">
      <alignment horizontal="center" vertical="center"/>
      <protection hidden="1"/>
    </xf>
    <xf numFmtId="0" fontId="27" fillId="3" borderId="12" xfId="0" applyFont="1" applyFill="1" applyBorder="1" applyAlignment="1" applyProtection="1">
      <alignment horizontal="center" vertical="center"/>
      <protection hidden="1"/>
    </xf>
    <xf numFmtId="165" fontId="29" fillId="11" borderId="2" xfId="0" applyNumberFormat="1" applyFont="1" applyFill="1" applyBorder="1" applyAlignment="1" applyProtection="1">
      <alignment horizontal="center" vertical="center"/>
      <protection hidden="1"/>
    </xf>
    <xf numFmtId="165" fontId="29" fillId="12" borderId="2" xfId="0" applyNumberFormat="1" applyFont="1" applyFill="1" applyBorder="1" applyAlignment="1" applyProtection="1">
      <alignment horizontal="center" vertical="center"/>
      <protection hidden="1"/>
    </xf>
    <xf numFmtId="165" fontId="29" fillId="13" borderId="2" xfId="0" applyNumberFormat="1" applyFont="1" applyFill="1" applyBorder="1" applyAlignment="1" applyProtection="1">
      <alignment horizontal="center" vertical="center"/>
      <protection hidden="1"/>
    </xf>
    <xf numFmtId="164" fontId="26" fillId="9" borderId="2" xfId="0" applyNumberFormat="1" applyFont="1" applyFill="1" applyBorder="1" applyAlignment="1" applyProtection="1">
      <alignment horizontal="center" vertical="center" wrapText="1"/>
      <protection hidden="1"/>
    </xf>
    <xf numFmtId="164" fontId="26" fillId="9" borderId="3" xfId="0" applyNumberFormat="1" applyFont="1" applyFill="1" applyBorder="1" applyAlignment="1" applyProtection="1">
      <alignment horizontal="center" vertical="center" wrapText="1"/>
      <protection hidden="1"/>
    </xf>
    <xf numFmtId="2" fontId="29" fillId="13" borderId="3" xfId="0" applyNumberFormat="1" applyFont="1" applyFill="1" applyBorder="1" applyAlignment="1" applyProtection="1">
      <alignment horizontal="center" vertical="center"/>
      <protection hidden="1"/>
    </xf>
    <xf numFmtId="49" fontId="26" fillId="17" borderId="16" xfId="0" applyNumberFormat="1" applyFont="1" applyFill="1" applyBorder="1" applyAlignment="1" applyProtection="1">
      <alignment vertical="center" wrapText="1"/>
      <protection hidden="1"/>
    </xf>
    <xf numFmtId="49" fontId="26" fillId="14" borderId="20" xfId="0" applyNumberFormat="1" applyFont="1" applyFill="1" applyBorder="1" applyAlignment="1" applyProtection="1">
      <alignment vertical="center" wrapText="1"/>
      <protection hidden="1"/>
    </xf>
    <xf numFmtId="49" fontId="26" fillId="10" borderId="3" xfId="0" applyNumberFormat="1" applyFont="1" applyFill="1" applyBorder="1" applyAlignment="1" applyProtection="1">
      <alignment vertical="center" wrapText="1"/>
      <protection hidden="1"/>
    </xf>
    <xf numFmtId="166" fontId="29" fillId="11" borderId="2" xfId="0" applyNumberFormat="1" applyFont="1" applyFill="1" applyBorder="1" applyAlignment="1" applyProtection="1">
      <alignment horizontal="center" vertical="center"/>
      <protection hidden="1"/>
    </xf>
    <xf numFmtId="166" fontId="29" fillId="12" borderId="2" xfId="0" applyNumberFormat="1" applyFont="1" applyFill="1" applyBorder="1" applyAlignment="1" applyProtection="1">
      <alignment horizontal="center" vertical="center"/>
      <protection hidden="1"/>
    </xf>
    <xf numFmtId="166" fontId="29" fillId="13" borderId="2" xfId="0" applyNumberFormat="1" applyFont="1" applyFill="1" applyBorder="1" applyAlignment="1" applyProtection="1">
      <alignment horizontal="center" vertical="center"/>
      <protection hidden="1"/>
    </xf>
    <xf numFmtId="166" fontId="29" fillId="13" borderId="24" xfId="0" applyNumberFormat="1" applyFont="1" applyFill="1" applyBorder="1" applyAlignment="1" applyProtection="1">
      <alignment horizontal="center" vertical="center"/>
      <protection hidden="1"/>
    </xf>
    <xf numFmtId="49" fontId="26" fillId="10" borderId="4" xfId="0" applyNumberFormat="1" applyFont="1" applyFill="1" applyBorder="1" applyAlignment="1" applyProtection="1">
      <alignment vertical="center" wrapText="1"/>
      <protection hidden="1"/>
    </xf>
    <xf numFmtId="0" fontId="28" fillId="9" borderId="4" xfId="0" applyFont="1" applyFill="1" applyBorder="1" applyAlignment="1" applyProtection="1">
      <alignment horizontal="center" vertical="center"/>
      <protection hidden="1"/>
    </xf>
    <xf numFmtId="2" fontId="29" fillId="11" borderId="9" xfId="0" applyNumberFormat="1" applyFont="1" applyFill="1" applyBorder="1" applyAlignment="1" applyProtection="1">
      <alignment horizontal="center" vertical="center"/>
      <protection hidden="1"/>
    </xf>
    <xf numFmtId="2" fontId="29" fillId="12" borderId="9" xfId="0" applyNumberFormat="1" applyFont="1" applyFill="1" applyBorder="1" applyAlignment="1" applyProtection="1">
      <alignment horizontal="center" vertical="center"/>
      <protection hidden="1"/>
    </xf>
    <xf numFmtId="2" fontId="29" fillId="13" borderId="9" xfId="0" applyNumberFormat="1" applyFont="1" applyFill="1" applyBorder="1" applyAlignment="1" applyProtection="1">
      <alignment horizontal="center" vertical="center"/>
      <protection hidden="1"/>
    </xf>
    <xf numFmtId="0" fontId="27" fillId="9" borderId="19" xfId="0" applyFont="1" applyFill="1" applyBorder="1" applyAlignment="1" applyProtection="1">
      <alignment horizontal="center" vertical="center"/>
      <protection hidden="1"/>
    </xf>
    <xf numFmtId="49" fontId="26" fillId="29" borderId="2" xfId="0" applyNumberFormat="1" applyFont="1" applyFill="1" applyBorder="1" applyAlignment="1" applyProtection="1">
      <alignment vertical="center" wrapText="1"/>
      <protection hidden="1"/>
    </xf>
    <xf numFmtId="49" fontId="26" fillId="29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30" borderId="12" xfId="0" applyFont="1" applyFill="1" applyBorder="1" applyAlignment="1" applyProtection="1">
      <alignment horizontal="center" vertical="center"/>
      <protection hidden="1"/>
    </xf>
    <xf numFmtId="0" fontId="27" fillId="30" borderId="12" xfId="0" applyFont="1" applyFill="1" applyBorder="1" applyAlignment="1" applyProtection="1">
      <alignment horizontal="center" vertical="center" wrapText="1"/>
      <protection hidden="1"/>
    </xf>
    <xf numFmtId="2" fontId="27" fillId="30" borderId="12" xfId="0" applyNumberFormat="1" applyFont="1" applyFill="1" applyBorder="1" applyAlignment="1" applyProtection="1">
      <alignment horizontal="center" vertical="center"/>
      <protection hidden="1"/>
    </xf>
    <xf numFmtId="0" fontId="28" fillId="30" borderId="5" xfId="0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19" fillId="17" borderId="34" xfId="0" applyFont="1" applyFill="1" applyBorder="1" applyAlignment="1">
      <alignment horizontal="left" vertical="center" wrapText="1"/>
    </xf>
    <xf numFmtId="0" fontId="20" fillId="17" borderId="35" xfId="0" applyFont="1" applyFill="1" applyBorder="1" applyAlignment="1" applyProtection="1">
      <alignment horizontal="center" vertical="center" wrapText="1"/>
      <protection hidden="1"/>
    </xf>
    <xf numFmtId="2" fontId="19" fillId="17" borderId="35" xfId="0" applyNumberFormat="1" applyFont="1" applyFill="1" applyBorder="1" applyAlignment="1" applyProtection="1">
      <alignment horizontal="center" vertical="center"/>
      <protection hidden="1"/>
    </xf>
    <xf numFmtId="2" fontId="19" fillId="19" borderId="35" xfId="0" applyNumberFormat="1" applyFont="1" applyFill="1" applyBorder="1" applyAlignment="1" applyProtection="1">
      <alignment horizontal="center" vertical="center"/>
      <protection hidden="1"/>
    </xf>
    <xf numFmtId="2" fontId="19" fillId="20" borderId="35" xfId="0" applyNumberFormat="1" applyFont="1" applyFill="1" applyBorder="1" applyAlignment="1" applyProtection="1">
      <alignment horizontal="center" vertical="center"/>
      <protection hidden="1"/>
    </xf>
    <xf numFmtId="2" fontId="19" fillId="21" borderId="35" xfId="0" applyNumberFormat="1" applyFont="1" applyFill="1" applyBorder="1" applyAlignment="1" applyProtection="1">
      <alignment horizontal="center" vertical="center"/>
      <protection hidden="1"/>
    </xf>
    <xf numFmtId="2" fontId="19" fillId="22" borderId="36" xfId="0" applyNumberFormat="1" applyFont="1" applyFill="1" applyBorder="1" applyAlignment="1" applyProtection="1">
      <alignment horizontal="center" vertical="center"/>
      <protection hidden="1"/>
    </xf>
    <xf numFmtId="0" fontId="19" fillId="17" borderId="37" xfId="0" applyFont="1" applyFill="1" applyBorder="1" applyAlignment="1">
      <alignment horizontal="left" vertical="center" wrapText="1"/>
    </xf>
    <xf numFmtId="2" fontId="19" fillId="22" borderId="38" xfId="0" applyNumberFormat="1" applyFont="1" applyFill="1" applyBorder="1" applyAlignment="1" applyProtection="1">
      <alignment horizontal="center" vertical="center"/>
      <protection hidden="1"/>
    </xf>
    <xf numFmtId="0" fontId="19" fillId="17" borderId="39" xfId="0" applyFont="1" applyFill="1" applyBorder="1" applyAlignment="1">
      <alignment horizontal="left" vertical="center" wrapText="1"/>
    </xf>
    <xf numFmtId="0" fontId="20" fillId="17" borderId="40" xfId="0" applyFont="1" applyFill="1" applyBorder="1" applyAlignment="1" applyProtection="1">
      <alignment horizontal="center" vertical="center" wrapText="1"/>
      <protection hidden="1"/>
    </xf>
    <xf numFmtId="2" fontId="19" fillId="17" borderId="40" xfId="0" applyNumberFormat="1" applyFont="1" applyFill="1" applyBorder="1" applyAlignment="1" applyProtection="1">
      <alignment horizontal="center" vertical="center"/>
      <protection hidden="1"/>
    </xf>
    <xf numFmtId="2" fontId="19" fillId="19" borderId="40" xfId="0" applyNumberFormat="1" applyFont="1" applyFill="1" applyBorder="1" applyAlignment="1" applyProtection="1">
      <alignment horizontal="center" vertical="center"/>
      <protection hidden="1"/>
    </xf>
    <xf numFmtId="2" fontId="19" fillId="20" borderId="40" xfId="0" applyNumberFormat="1" applyFont="1" applyFill="1" applyBorder="1" applyAlignment="1" applyProtection="1">
      <alignment horizontal="center" vertical="center"/>
      <protection hidden="1"/>
    </xf>
    <xf numFmtId="2" fontId="19" fillId="21" borderId="40" xfId="0" applyNumberFormat="1" applyFont="1" applyFill="1" applyBorder="1" applyAlignment="1" applyProtection="1">
      <alignment horizontal="center" vertical="center"/>
      <protection hidden="1"/>
    </xf>
    <xf numFmtId="2" fontId="19" fillId="22" borderId="41" xfId="0" applyNumberFormat="1" applyFont="1" applyFill="1" applyBorder="1" applyAlignment="1" applyProtection="1">
      <alignment horizontal="center" vertical="center"/>
      <protection hidden="1"/>
    </xf>
    <xf numFmtId="2" fontId="19" fillId="19" borderId="35" xfId="2" applyNumberFormat="1" applyFont="1" applyFill="1" applyBorder="1" applyAlignment="1" applyProtection="1">
      <alignment horizontal="center" vertical="center"/>
      <protection hidden="1"/>
    </xf>
    <xf numFmtId="2" fontId="19" fillId="20" borderId="35" xfId="2" applyNumberFormat="1" applyFont="1" applyFill="1" applyBorder="1" applyAlignment="1" applyProtection="1">
      <alignment horizontal="center" vertical="center"/>
      <protection hidden="1"/>
    </xf>
    <xf numFmtId="2" fontId="19" fillId="21" borderId="35" xfId="2" applyNumberFormat="1" applyFont="1" applyFill="1" applyBorder="1" applyAlignment="1" applyProtection="1">
      <alignment horizontal="center" vertical="center"/>
      <protection hidden="1"/>
    </xf>
    <xf numFmtId="2" fontId="19" fillId="22" borderId="36" xfId="2" applyNumberFormat="1" applyFont="1" applyFill="1" applyBorder="1" applyAlignment="1" applyProtection="1">
      <alignment horizontal="center" vertical="center"/>
      <protection hidden="1"/>
    </xf>
    <xf numFmtId="0" fontId="16" fillId="27" borderId="42" xfId="0" applyFont="1" applyFill="1" applyBorder="1" applyAlignment="1">
      <alignment horizontal="center" vertical="center" wrapText="1"/>
    </xf>
    <xf numFmtId="0" fontId="16" fillId="27" borderId="43" xfId="0" applyFont="1" applyFill="1" applyBorder="1" applyAlignment="1">
      <alignment horizontal="center" vertical="center" wrapText="1"/>
    </xf>
    <xf numFmtId="0" fontId="16" fillId="27" borderId="44" xfId="0" applyFont="1" applyFill="1" applyBorder="1" applyAlignment="1">
      <alignment horizontal="center" vertical="center" wrapText="1"/>
    </xf>
    <xf numFmtId="0" fontId="16" fillId="27" borderId="45" xfId="0" applyFont="1" applyFill="1" applyBorder="1" applyAlignment="1">
      <alignment horizontal="center" vertical="center" wrapText="1"/>
    </xf>
    <xf numFmtId="2" fontId="19" fillId="19" borderId="46" xfId="0" applyNumberFormat="1" applyFont="1" applyFill="1" applyBorder="1" applyAlignment="1" applyProtection="1">
      <alignment horizontal="center" vertical="center"/>
      <protection hidden="1"/>
    </xf>
    <xf numFmtId="2" fontId="19" fillId="20" borderId="46" xfId="0" applyNumberFormat="1" applyFont="1" applyFill="1" applyBorder="1" applyAlignment="1" applyProtection="1">
      <alignment horizontal="center" vertical="center"/>
      <protection hidden="1"/>
    </xf>
    <xf numFmtId="2" fontId="19" fillId="21" borderId="46" xfId="0" applyNumberFormat="1" applyFont="1" applyFill="1" applyBorder="1" applyAlignment="1" applyProtection="1">
      <alignment horizontal="center" vertical="center"/>
      <protection hidden="1"/>
    </xf>
    <xf numFmtId="2" fontId="19" fillId="22" borderId="47" xfId="0" applyNumberFormat="1" applyFont="1" applyFill="1" applyBorder="1" applyAlignment="1" applyProtection="1">
      <alignment horizontal="center" vertical="center"/>
      <protection hidden="1"/>
    </xf>
    <xf numFmtId="2" fontId="19" fillId="22" borderId="48" xfId="0" applyNumberFormat="1" applyFont="1" applyFill="1" applyBorder="1" applyAlignment="1" applyProtection="1">
      <alignment horizontal="center" vertical="center"/>
      <protection hidden="1"/>
    </xf>
    <xf numFmtId="2" fontId="19" fillId="19" borderId="49" xfId="0" applyNumberFormat="1" applyFont="1" applyFill="1" applyBorder="1" applyAlignment="1" applyProtection="1">
      <alignment horizontal="center" vertical="center"/>
      <protection hidden="1"/>
    </xf>
    <xf numFmtId="2" fontId="19" fillId="20" borderId="49" xfId="0" applyNumberFormat="1" applyFont="1" applyFill="1" applyBorder="1" applyAlignment="1" applyProtection="1">
      <alignment horizontal="center" vertical="center"/>
      <protection hidden="1"/>
    </xf>
    <xf numFmtId="2" fontId="19" fillId="21" borderId="49" xfId="0" applyNumberFormat="1" applyFont="1" applyFill="1" applyBorder="1" applyAlignment="1" applyProtection="1">
      <alignment horizontal="center" vertical="center"/>
      <protection hidden="1"/>
    </xf>
    <xf numFmtId="2" fontId="19" fillId="22" borderId="50" xfId="0" applyNumberFormat="1" applyFont="1" applyFill="1" applyBorder="1" applyAlignment="1" applyProtection="1">
      <alignment horizontal="center" vertical="center"/>
      <protection hidden="1"/>
    </xf>
    <xf numFmtId="164" fontId="1" fillId="22" borderId="0" xfId="0" applyNumberFormat="1" applyFont="1" applyFill="1" applyAlignment="1">
      <alignment horizontal="center" vertical="center"/>
    </xf>
    <xf numFmtId="164" fontId="1" fillId="22" borderId="51" xfId="0" applyNumberFormat="1" applyFont="1" applyFill="1" applyBorder="1" applyAlignment="1" applyProtection="1">
      <alignment horizontal="center" vertical="center"/>
      <protection hidden="1"/>
    </xf>
    <xf numFmtId="164" fontId="1" fillId="22" borderId="25" xfId="0" applyNumberFormat="1" applyFont="1" applyFill="1" applyBorder="1" applyAlignment="1" applyProtection="1">
      <alignment horizontal="center" vertical="center"/>
      <protection hidden="1"/>
    </xf>
    <xf numFmtId="0" fontId="4" fillId="17" borderId="25" xfId="0" applyFont="1" applyFill="1" applyBorder="1" applyAlignment="1" applyProtection="1">
      <alignment horizontal="center" vertical="center"/>
      <protection hidden="1"/>
    </xf>
    <xf numFmtId="0" fontId="0" fillId="17" borderId="25" xfId="0" applyFill="1" applyBorder="1" applyAlignment="1" applyProtection="1">
      <alignment horizontal="center"/>
      <protection hidden="1"/>
    </xf>
    <xf numFmtId="0" fontId="0" fillId="17" borderId="51" xfId="0" applyFill="1" applyBorder="1" applyProtection="1">
      <protection hidden="1"/>
    </xf>
    <xf numFmtId="0" fontId="13" fillId="16" borderId="0" xfId="0" applyFont="1" applyFill="1" applyAlignment="1">
      <alignment horizontal="center" vertical="center" wrapText="1"/>
    </xf>
    <xf numFmtId="2" fontId="20" fillId="17" borderId="35" xfId="0" applyNumberFormat="1" applyFont="1" applyFill="1" applyBorder="1" applyAlignment="1" applyProtection="1">
      <alignment horizontal="center" wrapText="1"/>
      <protection locked="0"/>
    </xf>
    <xf numFmtId="2" fontId="20" fillId="17" borderId="31" xfId="0" applyNumberFormat="1" applyFont="1" applyFill="1" applyBorder="1" applyAlignment="1" applyProtection="1">
      <alignment horizontal="center" wrapText="1"/>
      <protection locked="0"/>
    </xf>
    <xf numFmtId="2" fontId="20" fillId="17" borderId="40" xfId="0" applyNumberFormat="1" applyFont="1" applyFill="1" applyBorder="1" applyAlignment="1" applyProtection="1">
      <alignment horizontal="center" wrapText="1"/>
      <protection locked="0"/>
    </xf>
    <xf numFmtId="2" fontId="31" fillId="28" borderId="0" xfId="2" applyNumberFormat="1" applyFont="1" applyFill="1" applyBorder="1" applyAlignment="1">
      <alignment horizontal="center" vertical="center" wrapText="1"/>
    </xf>
    <xf numFmtId="2" fontId="20" fillId="17" borderId="35" xfId="2" applyNumberFormat="1" applyFont="1" applyFill="1" applyBorder="1" applyAlignment="1" applyProtection="1">
      <alignment horizontal="center" wrapText="1"/>
      <protection locked="0"/>
    </xf>
    <xf numFmtId="0" fontId="14" fillId="15" borderId="53" xfId="0" applyFont="1" applyFill="1" applyBorder="1"/>
    <xf numFmtId="0" fontId="14" fillId="0" borderId="52" xfId="0" applyFont="1" applyBorder="1"/>
    <xf numFmtId="2" fontId="14" fillId="0" borderId="53" xfId="0" applyNumberFormat="1" applyFont="1" applyBorder="1"/>
    <xf numFmtId="49" fontId="26" fillId="10" borderId="54" xfId="0" applyNumberFormat="1" applyFont="1" applyFill="1" applyBorder="1" applyAlignment="1" applyProtection="1">
      <alignment vertical="center" wrapText="1"/>
      <protection hidden="1"/>
    </xf>
    <xf numFmtId="0" fontId="6" fillId="0" borderId="55" xfId="0" applyFont="1" applyBorder="1" applyProtection="1">
      <protection hidden="1"/>
    </xf>
    <xf numFmtId="0" fontId="32" fillId="0" borderId="55" xfId="0" applyFont="1" applyBorder="1" applyAlignment="1" applyProtection="1">
      <alignment horizontal="center"/>
      <protection hidden="1"/>
    </xf>
    <xf numFmtId="0" fontId="32" fillId="0" borderId="55" xfId="0" applyFont="1" applyBorder="1" applyProtection="1">
      <protection hidden="1"/>
    </xf>
    <xf numFmtId="0" fontId="6" fillId="15" borderId="55" xfId="0" applyFont="1" applyFill="1" applyBorder="1" applyProtection="1">
      <protection hidden="1"/>
    </xf>
    <xf numFmtId="0" fontId="32" fillId="0" borderId="0" xfId="0" applyFont="1" applyAlignment="1" applyProtection="1">
      <alignment horizontal="center"/>
      <protection hidden="1"/>
    </xf>
    <xf numFmtId="0" fontId="6" fillId="0" borderId="52" xfId="0" applyFont="1" applyBorder="1" applyProtection="1">
      <protection hidden="1"/>
    </xf>
    <xf numFmtId="0" fontId="6" fillId="0" borderId="56" xfId="0" applyFont="1" applyBorder="1" applyProtection="1">
      <protection hidden="1"/>
    </xf>
    <xf numFmtId="49" fontId="26" fillId="10" borderId="57" xfId="0" applyNumberFormat="1" applyFont="1" applyFill="1" applyBorder="1" applyAlignment="1" applyProtection="1">
      <alignment vertical="center" wrapText="1"/>
      <protection hidden="1"/>
    </xf>
    <xf numFmtId="0" fontId="6" fillId="25" borderId="56" xfId="0" applyFont="1" applyFill="1" applyBorder="1" applyProtection="1">
      <protection hidden="1"/>
    </xf>
    <xf numFmtId="0" fontId="32" fillId="0" borderId="56" xfId="0" applyFont="1" applyBorder="1" applyProtection="1">
      <protection hidden="1"/>
    </xf>
    <xf numFmtId="0" fontId="32" fillId="0" borderId="56" xfId="0" applyFont="1" applyBorder="1" applyAlignment="1" applyProtection="1">
      <alignment horizontal="center"/>
      <protection hidden="1"/>
    </xf>
    <xf numFmtId="0" fontId="6" fillId="15" borderId="56" xfId="0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6" fillId="0" borderId="56" xfId="0" applyFont="1" applyBorder="1" applyAlignment="1" applyProtection="1">
      <alignment horizontal="center" wrapText="1"/>
      <protection hidden="1"/>
    </xf>
    <xf numFmtId="0" fontId="0" fillId="0" borderId="12" xfId="0" applyBorder="1" applyAlignment="1" applyProtection="1">
      <alignment vertical="center"/>
      <protection hidden="1"/>
    </xf>
    <xf numFmtId="0" fontId="13" fillId="16" borderId="56" xfId="0" applyFont="1" applyFill="1" applyBorder="1" applyAlignment="1">
      <alignment horizontal="center"/>
    </xf>
    <xf numFmtId="0" fontId="13" fillId="16" borderId="56" xfId="0" applyFont="1" applyFill="1" applyBorder="1" applyAlignment="1">
      <alignment horizontal="center" wrapText="1"/>
    </xf>
    <xf numFmtId="0" fontId="13" fillId="16" borderId="53" xfId="0" applyFont="1" applyFill="1" applyBorder="1" applyAlignment="1">
      <alignment horizontal="center" vertical="center" wrapText="1"/>
    </xf>
    <xf numFmtId="0" fontId="14" fillId="15" borderId="56" xfId="0" applyFont="1" applyFill="1" applyBorder="1"/>
    <xf numFmtId="0" fontId="14" fillId="0" borderId="56" xfId="0" applyFont="1" applyBorder="1"/>
    <xf numFmtId="2" fontId="14" fillId="0" borderId="56" xfId="0" applyNumberFormat="1" applyFont="1" applyBorder="1"/>
    <xf numFmtId="0" fontId="27" fillId="9" borderId="2" xfId="0" applyFont="1" applyFill="1" applyBorder="1" applyAlignment="1" applyProtection="1">
      <alignment horizontal="center" vertical="center"/>
      <protection hidden="1"/>
    </xf>
    <xf numFmtId="49" fontId="26" fillId="26" borderId="2" xfId="0" applyNumberFormat="1" applyFont="1" applyFill="1" applyBorder="1" applyAlignment="1" applyProtection="1">
      <alignment vertical="center" wrapText="1"/>
      <protection hidden="1"/>
    </xf>
    <xf numFmtId="49" fontId="26" fillId="26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31" borderId="12" xfId="0" applyFont="1" applyFill="1" applyBorder="1" applyAlignment="1" applyProtection="1">
      <alignment horizontal="center" vertical="center"/>
      <protection hidden="1"/>
    </xf>
    <xf numFmtId="2" fontId="27" fillId="31" borderId="12" xfId="0" applyNumberFormat="1" applyFont="1" applyFill="1" applyBorder="1" applyAlignment="1" applyProtection="1">
      <alignment horizontal="center" vertical="center"/>
      <protection hidden="1"/>
    </xf>
    <xf numFmtId="0" fontId="27" fillId="31" borderId="12" xfId="0" applyFont="1" applyFill="1" applyBorder="1" applyAlignment="1" applyProtection="1">
      <alignment horizontal="center" vertical="center" wrapText="1"/>
      <protection hidden="1"/>
    </xf>
    <xf numFmtId="0" fontId="10" fillId="17" borderId="0" xfId="0" applyFont="1" applyFill="1" applyAlignment="1">
      <alignment horizontal="center"/>
    </xf>
    <xf numFmtId="0" fontId="21" fillId="17" borderId="0" xfId="0" applyFont="1" applyFill="1" applyAlignment="1">
      <alignment horizontal="right"/>
    </xf>
  </cellXfs>
  <cellStyles count="3">
    <cellStyle name="Акцент5" xfId="2" builtinId="45"/>
    <cellStyle name="Заголовок 1" xfId="1" builtinId="16"/>
    <cellStyle name="Обычный" xfId="0" builtinId="0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ont>
        <color indexed="2"/>
      </font>
    </dxf>
    <dxf>
      <font>
        <color indexed="2"/>
      </font>
    </dxf>
    <dxf>
      <fill>
        <patternFill>
          <bgColor theme="0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ill>
        <patternFill>
          <bgColor rgb="FFFFABAB"/>
        </patternFill>
      </fill>
    </dxf>
    <dxf>
      <font>
        <b/>
        <i val="0"/>
        <strike val="0"/>
        <color theme="9" tint="-0.24994659260841701"/>
      </font>
      <fill>
        <patternFill patternType="none">
          <bgColor auto="1"/>
        </patternFill>
      </fill>
    </dxf>
    <dxf>
      <font>
        <b val="0"/>
        <i val="0"/>
        <strike/>
        <color rgb="FFFF0000"/>
      </font>
    </dxf>
    <dxf>
      <font>
        <b/>
        <i val="0"/>
        <strike val="0"/>
        <color theme="9" tint="-0.24994659260841701"/>
      </font>
      <fill>
        <patternFill patternType="solid">
          <fgColor theme="0"/>
          <bgColor theme="0"/>
        </pattern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  <dxf>
      <fill>
        <gradientFill degree="180">
          <stop position="0">
            <color theme="0"/>
          </stop>
          <stop position="1">
            <color theme="0" tint="-0.34900967436750391"/>
          </stop>
        </gradientFill>
      </fill>
    </dxf>
    <dxf>
      <fill>
        <gradientFill degree="180">
          <stop position="0">
            <color theme="0"/>
          </stop>
          <stop position="1">
            <color rgb="FF92D050"/>
          </stop>
        </gradientFill>
      </fill>
    </dxf>
    <dxf>
      <fill>
        <gradientFill degree="180">
          <stop position="0">
            <color theme="0"/>
          </stop>
          <stop position="1">
            <color theme="8" tint="0.80001220740379042"/>
          </stop>
        </gradientFill>
      </fill>
    </dxf>
    <dxf>
      <fill>
        <gradientFill degree="180">
          <stop position="0">
            <color theme="0"/>
          </stop>
          <stop position="1">
            <color rgb="FFFC8C8C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0"/>
          </stop>
          <stop position="1">
            <color theme="7" tint="0.59999389629810485"/>
          </stop>
        </gradientFill>
      </fill>
    </dxf>
    <dxf>
      <fill>
        <gradientFill degree="90">
          <stop position="0">
            <color theme="4" tint="0.40000610370189521"/>
          </stop>
          <stop position="1">
            <color rgb="FF4F81BD"/>
          </stop>
        </gradient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ont>
        <name val="Calibri"/>
        <scheme val="minor"/>
      </font>
      <fill>
        <patternFill>
          <bgColor theme="3" tint="-0.499984740745262"/>
        </patternFill>
      </fill>
    </dxf>
  </dxfs>
  <tableStyles count="2" defaultTableStyle="TableStyleMedium2" defaultPivotStyle="PivotStyleLight16">
    <tableStyle name="Стиль среза 1" pivot="0" table="0" count="1" xr9:uid="{00000000-0011-0000-FFFF-FFFF00000000}">
      <tableStyleElement type="wholeTable" dxfId="36"/>
    </tableStyle>
    <tableStyle name="Стиль среза 2" pivot="0" table="0" count="4" xr9:uid="{00000000-0011-0000-FFFF-FFFF01000000}">
      <tableStyleElement type="wholeTable" dxfId="35"/>
      <tableStyleElement type="headerRow" dxfId="34"/>
    </tableStyle>
  </tableStyles>
  <colors>
    <mruColors>
      <color rgb="FF5B9BD5"/>
      <color rgb="FFFFB3B3"/>
      <color rgb="FFE5FFF2"/>
      <color rgb="FF4F81BD"/>
      <color rgb="FFF8F8F8"/>
      <color rgb="FFFC8C8C"/>
      <color rgb="FFFFFFFF"/>
      <color rgb="FFFF9C97"/>
      <color rgb="FFE2EFDA"/>
      <color rgb="FFCCFFFF"/>
    </mruColors>
  </colors>
  <extLst>
    <ext xmlns:x14="http://schemas.microsoft.com/office/spreadsheetml/2009/9/main" uri="{46F421CA-312F-682f-3DD2-61675219B42D}">
      <x14:dxfs count="2">
        <dxf>
          <fill>
            <patternFill>
              <bgColor theme="7"/>
            </patternFill>
          </fill>
        </dxf>
        <dxf>
          <fill>
            <patternFill>
              <bgColor theme="9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Стиль среза 1"/>
        <x14:slicerStyle name="Стиль среза 2">
          <x14:slicerStyleElements>
            <x14:slicerStyleElement type="selectedItemWithData" dxfId="1"/>
            <x14:slicerStyleElement type="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hyperlink" Target="https://t.me/pack_lite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911682</xdr:colOff>
      <xdr:row>2</xdr:row>
      <xdr:rowOff>128814</xdr:rowOff>
    </xdr:from>
    <xdr:to>
      <xdr:col>2</xdr:col>
      <xdr:colOff>114941</xdr:colOff>
      <xdr:row>5</xdr:row>
      <xdr:rowOff>302532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D24661F3-A8E9-DE5D-790D-E7758F5A0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3" y="1496785"/>
          <a:ext cx="6469474" cy="1387929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  <xdr:twoCellAnchor editAs="absolute">
    <xdr:from>
      <xdr:col>6</xdr:col>
      <xdr:colOff>1654910</xdr:colOff>
      <xdr:row>0</xdr:row>
      <xdr:rowOff>0</xdr:rowOff>
    </xdr:from>
    <xdr:to>
      <xdr:col>7</xdr:col>
      <xdr:colOff>1905001</xdr:colOff>
      <xdr:row>3</xdr:row>
      <xdr:rowOff>205416</xdr:rowOff>
    </xdr:to>
    <xdr:pic>
      <xdr:nvPicPr>
        <xdr:cNvPr id="14" name="Рисунок 13">
          <a:extLst>
            <a:ext uri="{FF2B5EF4-FFF2-40B4-BE49-F238E27FC236}">
              <a16:creationId xmlns:a16="http://schemas.microsoft.com/office/drawing/2014/main" id="{42B46F15-4C15-08F4-0165-C399552762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25917" y="0"/>
          <a:ext cx="1984548" cy="1505352"/>
        </a:xfrm>
        <a:prstGeom prst="rect">
          <a:avLst/>
        </a:prstGeom>
      </xdr:spPr>
    </xdr:pic>
    <xdr:clientData/>
  </xdr:twoCellAnchor>
  <xdr:twoCellAnchor editAs="absolute">
    <xdr:from>
      <xdr:col>6</xdr:col>
      <xdr:colOff>612321</xdr:colOff>
      <xdr:row>2</xdr:row>
      <xdr:rowOff>186417</xdr:rowOff>
    </xdr:from>
    <xdr:to>
      <xdr:col>8</xdr:col>
      <xdr:colOff>2454398</xdr:colOff>
      <xdr:row>6</xdr:row>
      <xdr:rowOff>326571</xdr:rowOff>
    </xdr:to>
    <xdr:sp macro="" textlink="">
      <xdr:nvSpPr>
        <xdr:cNvPr id="2" name="Прямоугольник: скругленные углы 1">
          <a:extLst>
            <a:ext uri="{FF2B5EF4-FFF2-40B4-BE49-F238E27FC236}">
              <a16:creationId xmlns:a16="http://schemas.microsoft.com/office/drawing/2014/main" id="{E06C53D6-4907-CE93-DEC5-9A4FA7EF9FEC}"/>
            </a:ext>
          </a:extLst>
        </xdr:cNvPr>
        <xdr:cNvSpPr/>
      </xdr:nvSpPr>
      <xdr:spPr>
        <a:xfrm>
          <a:off x="15389678" y="1142999"/>
          <a:ext cx="5483679" cy="1796143"/>
        </a:xfrm>
        <a:prstGeom prst="roundRect">
          <a:avLst>
            <a:gd name="adj" fmla="val 16667"/>
          </a:avLst>
        </a:prstGeom>
        <a:noFill/>
        <a:ln w="63500">
          <a:solidFill>
            <a:schemeClr val="accent1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6</xdr:col>
      <xdr:colOff>1305516</xdr:colOff>
      <xdr:row>4</xdr:row>
      <xdr:rowOff>412298</xdr:rowOff>
    </xdr:from>
    <xdr:to>
      <xdr:col>7</xdr:col>
      <xdr:colOff>54429</xdr:colOff>
      <xdr:row>5</xdr:row>
      <xdr:rowOff>419123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id="{B0A0723A-658E-90CE-D4A3-295D388E7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82873" y="2154012"/>
          <a:ext cx="477020" cy="442254"/>
        </a:xfrm>
        <a:prstGeom prst="rect">
          <a:avLst/>
        </a:prstGeom>
      </xdr:spPr>
    </xdr:pic>
    <xdr:clientData/>
  </xdr:twoCellAnchor>
  <xdr:twoCellAnchor editAs="absolute">
    <xdr:from>
      <xdr:col>2</xdr:col>
      <xdr:colOff>1348467</xdr:colOff>
      <xdr:row>2</xdr:row>
      <xdr:rowOff>190499</xdr:rowOff>
    </xdr:from>
    <xdr:to>
      <xdr:col>5</xdr:col>
      <xdr:colOff>421821</xdr:colOff>
      <xdr:row>6</xdr:row>
      <xdr:rowOff>326570</xdr:rowOff>
    </xdr:to>
    <xdr:sp macro="" textlink="">
      <xdr:nvSpPr>
        <xdr:cNvPr id="12" name="Прямоугольник: скругленные углы 11">
          <a:extLst>
            <a:ext uri="{FF2B5EF4-FFF2-40B4-BE49-F238E27FC236}">
              <a16:creationId xmlns:a16="http://schemas.microsoft.com/office/drawing/2014/main" id="{5A9117FB-0995-4FE5-8F35-A6A97D3ECF8B}"/>
            </a:ext>
          </a:extLst>
        </xdr:cNvPr>
        <xdr:cNvSpPr/>
      </xdr:nvSpPr>
      <xdr:spPr>
        <a:xfrm>
          <a:off x="9036503" y="1564820"/>
          <a:ext cx="4679497" cy="1782536"/>
        </a:xfrm>
        <a:prstGeom prst="roundRect">
          <a:avLst>
            <a:gd name="adj" fmla="val 16667"/>
          </a:avLst>
        </a:prstGeom>
        <a:noFill/>
        <a:ln w="63500">
          <a:solidFill>
            <a:schemeClr val="accent1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 editAs="absolute">
    <xdr:from>
      <xdr:col>8</xdr:col>
      <xdr:colOff>397783</xdr:colOff>
      <xdr:row>0</xdr:row>
      <xdr:rowOff>0</xdr:rowOff>
    </xdr:from>
    <xdr:to>
      <xdr:col>8</xdr:col>
      <xdr:colOff>2149929</xdr:colOff>
      <xdr:row>3</xdr:row>
      <xdr:rowOff>109570</xdr:rowOff>
    </xdr:to>
    <xdr:pic>
      <xdr:nvPicPr>
        <xdr:cNvPr id="15" name="Рисунок 1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504A369-5BE2-6068-9D47-CDF5DCE53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32287" y="0"/>
          <a:ext cx="1755321" cy="1409506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 fLocksWithSheet="0"/>
  </xdr:twoCellAnchor>
  <xdr:twoCellAnchor editAs="absolute">
    <xdr:from>
      <xdr:col>0</xdr:col>
      <xdr:colOff>169636</xdr:colOff>
      <xdr:row>0</xdr:row>
      <xdr:rowOff>169637</xdr:rowOff>
    </xdr:from>
    <xdr:to>
      <xdr:col>19</xdr:col>
      <xdr:colOff>326571</xdr:colOff>
      <xdr:row>135</xdr:row>
      <xdr:rowOff>186418</xdr:rowOff>
    </xdr:to>
    <xdr:sp macro="" textlink="">
      <xdr:nvSpPr>
        <xdr:cNvPr id="20" name="Прямоугольник: скругленные углы 19">
          <a:extLst>
            <a:ext uri="{FF2B5EF4-FFF2-40B4-BE49-F238E27FC236}">
              <a16:creationId xmlns:a16="http://schemas.microsoft.com/office/drawing/2014/main" id="{8426416E-7540-73C5-924F-DC1F043D0B59}"/>
            </a:ext>
          </a:extLst>
        </xdr:cNvPr>
        <xdr:cNvSpPr/>
      </xdr:nvSpPr>
      <xdr:spPr>
        <a:xfrm>
          <a:off x="163286" y="163287"/>
          <a:ext cx="21118285" cy="35705142"/>
        </a:xfrm>
        <a:prstGeom prst="roundRect">
          <a:avLst>
            <a:gd name="adj" fmla="val 3981"/>
          </a:avLst>
        </a:prstGeom>
        <a:noFill/>
        <a:ln w="76200" cap="flat" cmpd="sng" algn="ctr">
          <a:solidFill>
            <a:srgbClr val="4F81BD"/>
          </a:solidFill>
          <a:prstDash val="solid"/>
          <a:round/>
          <a:headEnd type="none" w="med" len="med"/>
          <a:tailEnd type="none" w="med" len="med"/>
        </a:ln>
        <a:effectLst>
          <a:outerShdw dist="50800" dir="4560000" sx="1000" sy="1000" algn="ctr" rotWithShape="0">
            <a:srgbClr val="000000"/>
          </a:outerShdw>
        </a:effectLst>
        <a:scene3d>
          <a:camera prst="orthographicFront"/>
          <a:lightRig rig="threePt" dir="t"/>
        </a:scene3d>
        <a:sp3d prstMaterial="dkEdge"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6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 editAs="absolute">
    <xdr:from>
      <xdr:col>5</xdr:col>
      <xdr:colOff>473940</xdr:colOff>
      <xdr:row>7</xdr:row>
      <xdr:rowOff>0</xdr:rowOff>
    </xdr:from>
    <xdr:to>
      <xdr:col>8</xdr:col>
      <xdr:colOff>2492045</xdr:colOff>
      <xdr:row>8</xdr:row>
      <xdr:rowOff>302533</xdr:rowOff>
    </xdr:to>
    <xdr:sp macro="" textlink="">
      <xdr:nvSpPr>
        <xdr:cNvPr id="3" name="Прямоугольник: скругленные углы 2">
          <a:extLst>
            <a:ext uri="{FF2B5EF4-FFF2-40B4-BE49-F238E27FC236}">
              <a16:creationId xmlns:a16="http://schemas.microsoft.com/office/drawing/2014/main" id="{4D0A7726-F12B-7FA9-17E8-02BB02E56902}"/>
            </a:ext>
          </a:extLst>
        </xdr:cNvPr>
        <xdr:cNvSpPr/>
      </xdr:nvSpPr>
      <xdr:spPr>
        <a:xfrm>
          <a:off x="13854545" y="3013364"/>
          <a:ext cx="7096744" cy="489858"/>
        </a:xfrm>
        <a:prstGeom prst="roundRect">
          <a:avLst>
            <a:gd name="adj" fmla="val 30556"/>
          </a:avLst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8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  Кратность заказа — 100 шт. От 1 коробки пакетов — по 2-й цене.</a:t>
          </a:r>
          <a:endParaRPr lang="ru-RU" sz="1800"/>
        </a:p>
      </xdr:txBody>
    </xdr:sp>
    <xdr:clientData/>
  </xdr:twoCellAnchor>
  <xdr:twoCellAnchor editAs="absolute">
    <xdr:from>
      <xdr:col>2</xdr:col>
      <xdr:colOff>1410319</xdr:colOff>
      <xdr:row>1</xdr:row>
      <xdr:rowOff>155863</xdr:rowOff>
    </xdr:from>
    <xdr:to>
      <xdr:col>4</xdr:col>
      <xdr:colOff>1541320</xdr:colOff>
      <xdr:row>2</xdr:row>
      <xdr:rowOff>19793</xdr:rowOff>
    </xdr:to>
    <xdr:sp macro="" textlink="">
      <xdr:nvSpPr>
        <xdr:cNvPr id="8" name="Прямоугольник: скругленные углы 7">
          <a:extLst>
            <a:ext uri="{FF2B5EF4-FFF2-40B4-BE49-F238E27FC236}">
              <a16:creationId xmlns:a16="http://schemas.microsoft.com/office/drawing/2014/main" id="{B1D56A23-3EE4-4EB0-8E47-1194C42A69CE}"/>
            </a:ext>
          </a:extLst>
        </xdr:cNvPr>
        <xdr:cNvSpPr/>
      </xdr:nvSpPr>
      <xdr:spPr>
        <a:xfrm>
          <a:off x="9186183" y="484908"/>
          <a:ext cx="4114182" cy="487385"/>
        </a:xfrm>
        <a:prstGeom prst="roundRect">
          <a:avLst>
            <a:gd name="adj" fmla="val 30556"/>
          </a:avLst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8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Укажите размер - подберем упаковку</a:t>
          </a:r>
          <a:endParaRPr lang="ru-RU" sz="18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BM1112"/>
  <sheetViews>
    <sheetView tabSelected="1" zoomScale="70" zoomScaleNormal="70" workbookViewId="0">
      <pane ySplit="10" topLeftCell="A11" activePane="bottomLeft" state="frozen"/>
      <selection activeCell="F102" sqref="F102"/>
      <selection pane="bottomLeft" activeCell="D20" sqref="D20"/>
    </sheetView>
  </sheetViews>
  <sheetFormatPr defaultRowHeight="15"/>
  <cols>
    <col min="1" max="1" width="7.42578125" customWidth="1"/>
    <col min="2" max="2" width="109" customWidth="1"/>
    <col min="3" max="3" width="25.85546875" customWidth="1"/>
    <col min="4" max="4" width="33.7109375" customWidth="1"/>
    <col min="5" max="5" width="24.42578125" customWidth="1"/>
    <col min="6" max="6" width="21.140625" customWidth="1"/>
    <col min="7" max="7" width="25.85546875" customWidth="1"/>
    <col min="8" max="8" width="29" customWidth="1"/>
    <col min="9" max="9" width="37.7109375" customWidth="1"/>
    <col min="10" max="18" width="60.85546875" hidden="1" customWidth="1"/>
    <col min="19" max="19" width="59.28515625" hidden="1" customWidth="1"/>
    <col min="20" max="20" width="6.5703125" customWidth="1"/>
    <col min="21" max="22" width="33.42578125" style="9" customWidth="1"/>
    <col min="23" max="23" width="33.42578125" customWidth="1"/>
  </cols>
  <sheetData>
    <row r="1" spans="1:65" ht="26.25" customHeight="1">
      <c r="A1" s="10"/>
      <c r="C1" s="9"/>
      <c r="D1" s="9"/>
      <c r="E1" s="11"/>
      <c r="F1" s="228"/>
      <c r="G1" s="228"/>
      <c r="H1" s="9"/>
      <c r="I1" s="9"/>
      <c r="J1" s="9"/>
      <c r="K1" s="9"/>
      <c r="L1" s="9"/>
      <c r="M1" s="9"/>
      <c r="N1" s="9"/>
      <c r="O1" s="9"/>
      <c r="P1" s="9"/>
      <c r="Q1" s="2"/>
      <c r="R1" s="1"/>
      <c r="S1" s="1"/>
      <c r="T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</row>
    <row r="2" spans="1:65" ht="48.75" customHeight="1">
      <c r="A2" s="10"/>
      <c r="B2" s="9"/>
      <c r="C2" s="9"/>
      <c r="D2" s="86"/>
      <c r="E2" s="86"/>
      <c r="F2" s="85"/>
      <c r="G2" s="12"/>
      <c r="H2" s="9"/>
      <c r="I2" s="9"/>
      <c r="J2" s="9"/>
      <c r="K2" s="9"/>
      <c r="L2" s="9"/>
      <c r="M2" s="9"/>
      <c r="N2" s="9"/>
      <c r="O2" s="9"/>
      <c r="P2" s="9"/>
      <c r="Q2" s="2"/>
      <c r="R2" s="1"/>
      <c r="S2" s="1"/>
      <c r="T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</row>
    <row r="3" spans="1:65" ht="26.25" customHeight="1">
      <c r="A3" s="10"/>
      <c r="B3" s="9"/>
      <c r="C3" s="9"/>
      <c r="D3" s="71"/>
      <c r="E3" s="70"/>
      <c r="F3" s="72"/>
      <c r="G3" s="9"/>
      <c r="H3" s="9"/>
      <c r="I3" s="9"/>
      <c r="J3" s="9"/>
      <c r="K3" s="9"/>
      <c r="L3" s="9"/>
      <c r="M3" s="9"/>
      <c r="N3" s="84"/>
      <c r="O3" s="9"/>
      <c r="P3" s="9"/>
      <c r="Q3" s="2"/>
      <c r="R3" s="1"/>
      <c r="S3" s="1"/>
      <c r="T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</row>
    <row r="4" spans="1:65" ht="33.75" customHeight="1">
      <c r="A4" s="10"/>
      <c r="B4" s="9"/>
      <c r="C4" s="9"/>
      <c r="D4" s="73" t="s">
        <v>16</v>
      </c>
      <c r="E4" s="74"/>
      <c r="F4" s="28"/>
      <c r="G4" s="229" t="s">
        <v>304</v>
      </c>
      <c r="H4" s="229"/>
      <c r="I4" s="75">
        <f>SUM(Прайс!$E$11:$E$210)</f>
        <v>0</v>
      </c>
      <c r="J4" s="9"/>
      <c r="K4" s="9"/>
      <c r="L4" s="9"/>
      <c r="M4" s="9"/>
      <c r="N4" s="9"/>
      <c r="O4" s="9"/>
      <c r="P4" s="9"/>
      <c r="Q4" s="2"/>
      <c r="R4" s="1"/>
      <c r="S4" s="1"/>
      <c r="T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</row>
    <row r="5" spans="1:65" ht="33.75">
      <c r="A5" s="10"/>
      <c r="B5" s="9"/>
      <c r="C5" s="9"/>
      <c r="D5" s="76" t="s">
        <v>17</v>
      </c>
      <c r="E5" s="77"/>
      <c r="F5" s="28"/>
      <c r="G5" s="229" t="s">
        <v>305</v>
      </c>
      <c r="H5" s="229"/>
      <c r="I5" s="75">
        <f>SUM(O11:O210)</f>
        <v>0</v>
      </c>
      <c r="J5" s="78"/>
      <c r="K5" s="9"/>
      <c r="L5" s="9"/>
      <c r="M5" s="9"/>
      <c r="N5" s="9"/>
      <c r="O5" s="9"/>
      <c r="P5" s="9"/>
      <c r="Q5" s="2"/>
      <c r="R5" s="1"/>
      <c r="S5" s="1"/>
      <c r="T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3.75">
      <c r="A6" s="10"/>
      <c r="B6" s="9"/>
      <c r="C6" s="9"/>
      <c r="D6" s="73" t="s">
        <v>18</v>
      </c>
      <c r="E6" s="77"/>
      <c r="F6" s="28"/>
      <c r="G6" s="229" t="s">
        <v>306</v>
      </c>
      <c r="H6" s="229"/>
      <c r="I6" s="75">
        <f>I5-I4</f>
        <v>0</v>
      </c>
      <c r="J6" s="78"/>
      <c r="K6" s="9"/>
      <c r="L6" s="9"/>
      <c r="M6" s="9"/>
      <c r="N6" s="9"/>
      <c r="O6" s="9"/>
      <c r="P6" s="9"/>
      <c r="Q6" s="2"/>
      <c r="R6" s="1"/>
      <c r="S6" s="1"/>
      <c r="T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</row>
    <row r="7" spans="1:65" ht="33.75">
      <c r="A7" s="13"/>
      <c r="B7" s="9"/>
      <c r="C7" s="9"/>
      <c r="D7" s="9"/>
      <c r="E7" s="79"/>
      <c r="F7" s="28"/>
      <c r="G7" s="28"/>
      <c r="H7" s="9"/>
      <c r="I7" s="78"/>
      <c r="J7" s="78"/>
      <c r="K7" s="9"/>
      <c r="L7" s="9"/>
      <c r="M7" s="9"/>
      <c r="N7" s="9"/>
      <c r="O7" s="9"/>
      <c r="P7" s="9"/>
      <c r="Q7" s="2"/>
      <c r="R7" s="1"/>
      <c r="S7" s="1"/>
      <c r="T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</row>
    <row r="8" spans="1:65">
      <c r="A8" s="13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80">
        <f>SUM(Прайс!$O$11:$O$134)</f>
        <v>0</v>
      </c>
      <c r="P8" s="9"/>
      <c r="Q8" s="81"/>
      <c r="R8" s="82"/>
      <c r="S8" s="1"/>
      <c r="T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</row>
    <row r="9" spans="1:65" ht="29.25" customHeight="1" thickBot="1">
      <c r="A9" s="13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80"/>
      <c r="P9" s="9"/>
      <c r="Q9" s="9"/>
      <c r="R9" s="83"/>
      <c r="S9" s="2"/>
      <c r="T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</row>
    <row r="10" spans="1:65" ht="30" customHeight="1" thickTop="1" thickBot="1">
      <c r="A10" s="13"/>
      <c r="B10" s="172" t="s">
        <v>303</v>
      </c>
      <c r="C10" s="173" t="s">
        <v>307</v>
      </c>
      <c r="D10" s="174" t="s">
        <v>255</v>
      </c>
      <c r="E10" s="174" t="s">
        <v>254</v>
      </c>
      <c r="F10" s="174" t="s">
        <v>10</v>
      </c>
      <c r="G10" s="174" t="s">
        <v>256</v>
      </c>
      <c r="H10" s="174" t="s">
        <v>14</v>
      </c>
      <c r="I10" s="175" t="s">
        <v>252</v>
      </c>
      <c r="J10" s="16" t="s">
        <v>19</v>
      </c>
      <c r="K10" s="17" t="s">
        <v>15</v>
      </c>
      <c r="L10" s="17" t="s">
        <v>20</v>
      </c>
      <c r="M10" s="17" t="s">
        <v>21</v>
      </c>
      <c r="N10" s="17" t="s">
        <v>124</v>
      </c>
      <c r="O10" s="18" t="s">
        <v>22</v>
      </c>
      <c r="P10" s="19" t="s">
        <v>250</v>
      </c>
      <c r="Q10" s="19" t="s">
        <v>253</v>
      </c>
      <c r="R10" s="15" t="s">
        <v>302</v>
      </c>
      <c r="S10" s="2"/>
      <c r="T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</row>
    <row r="11" spans="1:65" s="4" customFormat="1" ht="30" customHeight="1" thickBot="1">
      <c r="A11" s="13"/>
      <c r="B11" s="59" t="s">
        <v>257</v>
      </c>
      <c r="C11" s="59"/>
      <c r="D11" s="60"/>
      <c r="E11" s="61"/>
      <c r="F11" s="61"/>
      <c r="G11" s="61"/>
      <c r="H11" s="61"/>
      <c r="I11" s="61"/>
      <c r="J11" s="20"/>
      <c r="K11" s="20"/>
      <c r="L11" s="20"/>
      <c r="M11" s="20"/>
      <c r="N11" s="20"/>
      <c r="O11" s="20"/>
      <c r="P11" s="21"/>
      <c r="Q11" s="3" t="e">
        <f>INDEX(Вычисления!J:J,MATCH(Прайс!B:B,Вычисления!A:A,0))</f>
        <v>#N/A</v>
      </c>
      <c r="R11" s="27" t="e">
        <f>INDEX(Вычисления!B:B,MATCH(Прайс!B:B,Вычисления!A:A,0))</f>
        <v>#N/A</v>
      </c>
      <c r="S11" s="8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</row>
    <row r="12" spans="1:65" ht="18.75" customHeight="1">
      <c r="A12" s="10"/>
      <c r="B12" s="152" t="s">
        <v>315</v>
      </c>
      <c r="C12" s="153" t="str">
        <f>IF(P12="нет в наличии","Нет в наличии",INDEX(Вычисления!J:J,MATCH(Прайс!B:B,Вычисления!A:A,0)))</f>
        <v>Лучший вариант</v>
      </c>
      <c r="D12" s="192"/>
      <c r="E12" s="154">
        <f>IF(D12&gt;=N12,IF($O$8&gt;=100000,D12*I12,IF($O$8&gt;=30000,D12*H12,D12*G12)),IF($O$8&gt;=100000,D12*I12,IF($O$8&gt;=30000,D12*H12,IF($O$8&gt;=5000,D12*G12,D12*F12))))</f>
        <v>0</v>
      </c>
      <c r="F12" s="155">
        <f>INDEX(Вычисления!K:K,MATCH(Прайс!B:B,Вычисления!A:A,0))</f>
        <v>0.82</v>
      </c>
      <c r="G12" s="156">
        <f>INDEX(Вычисления!L:L,MATCH(Прайс!B:B,Вычисления!A:A,0))</f>
        <v>0.75</v>
      </c>
      <c r="H12" s="157">
        <f>INDEX(Вычисления!M:M,MATCH(Прайс!B:B,Вычисления!A:A,0))</f>
        <v>0.7</v>
      </c>
      <c r="I12" s="158">
        <f>INDEX(Вычисления!N:N,MATCH(Прайс!B:B,Вычисления!A:A,0))</f>
        <v>0.61</v>
      </c>
      <c r="J12" s="29"/>
      <c r="K12" s="30" t="s">
        <v>9</v>
      </c>
      <c r="L12" s="30"/>
      <c r="M12" s="30"/>
      <c r="N12" s="31">
        <f>IFERROR(INDEX(' остататок'!B:B,MATCH(Прайс!B:B,' остататок'!A:A,0)),0)</f>
        <v>8000</v>
      </c>
      <c r="O12" s="30">
        <f>Прайс!$D12*Прайс!$F12</f>
        <v>0</v>
      </c>
      <c r="P12" s="32" t="str">
        <f>INDEX(Вычисления!Q:Q,MATCH(Прайс!B:B,Вычисления!A:A,0))</f>
        <v>в наличии</v>
      </c>
      <c r="Q12" s="33" t="str">
        <f>INDEX(Вычисления!J:J,MATCH(Прайс!B:B,Вычисления!A:A,0))</f>
        <v>Лучший вариант</v>
      </c>
      <c r="R12" s="33" t="str">
        <f>INDEX(Вычисления!B:B,MATCH(Прайс!B:B,Вычисления!A:A,0))</f>
        <v>Белый</v>
      </c>
      <c r="S12" s="34"/>
      <c r="T12" s="35"/>
      <c r="U12" s="35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</row>
    <row r="13" spans="1:65" ht="18" customHeight="1">
      <c r="A13" s="10"/>
      <c r="B13" s="159" t="s">
        <v>316</v>
      </c>
      <c r="C13" s="62" t="str">
        <f>IF(P13="нет в наличии","Нет в наличии",INDEX(Вычисления!J:J,MATCH(Прайс!B:B,Вычисления!A:A,0)))</f>
        <v>Допустимый</v>
      </c>
      <c r="D13" s="193"/>
      <c r="E13" s="63">
        <f t="shared" ref="E13:E79" si="0">IF(D13&gt;=N13,IF($O$8&gt;=100000,D13*I13,IF($O$8&gt;=30000,D13*H13,D13*G13)),IF($O$8&gt;=100000,D13*I13,IF($O$8&gt;=30000,D13*H13,IF($O$8&gt;=5000,D13*G13,D13*F13))))</f>
        <v>0</v>
      </c>
      <c r="F13" s="64">
        <f>INDEX(Вычисления!K:K,MATCH(Прайс!B:B,Вычисления!A:A,0))</f>
        <v>1</v>
      </c>
      <c r="G13" s="65">
        <f>INDEX(Вычисления!L:L,MATCH(Прайс!B:B,Вычисления!A:A,0))</f>
        <v>0.92</v>
      </c>
      <c r="H13" s="66">
        <f>INDEX(Вычисления!M:M,MATCH(Прайс!B:B,Вычисления!A:A,0))</f>
        <v>0.86</v>
      </c>
      <c r="I13" s="160">
        <f>INDEX(Вычисления!N:N,MATCH(Прайс!B:B,Вычисления!A:A,0))</f>
        <v>0.75</v>
      </c>
      <c r="J13" s="29"/>
      <c r="K13" s="30" t="s">
        <v>9</v>
      </c>
      <c r="L13" s="30"/>
      <c r="M13" s="30"/>
      <c r="N13" s="31">
        <f>IFERROR(INDEX(' остататок'!B:B,MATCH(Прайс!B:B,' остататок'!A:A,0)),0)</f>
        <v>5000</v>
      </c>
      <c r="O13" s="30">
        <f>Прайс!$D13*Прайс!$F13</f>
        <v>0</v>
      </c>
      <c r="P13" s="32" t="str">
        <f>INDEX(Вычисления!Q:Q,MATCH(Прайс!B:B,Вычисления!A:A,0))</f>
        <v>в наличии</v>
      </c>
      <c r="Q13" s="33" t="str">
        <f>INDEX(Вычисления!J:J,MATCH(Прайс!B:B,Вычисления!A:A,0))</f>
        <v>Допустимый</v>
      </c>
      <c r="R13" s="33" t="str">
        <f>INDEX(Вычисления!B:B,MATCH(Прайс!B:B,Вычисления!A:A,0))</f>
        <v>Белый</v>
      </c>
      <c r="S13" s="34"/>
      <c r="T13" s="35"/>
      <c r="U13" s="35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</row>
    <row r="14" spans="1:65" ht="24" customHeight="1">
      <c r="A14" s="10"/>
      <c r="B14" s="159" t="s">
        <v>317</v>
      </c>
      <c r="C14" s="62" t="str">
        <f>IF(P14="нет в наличии","Нет в наличии",INDEX(Вычисления!J:J,MATCH(Прайс!B:B,Вычисления!A:A,0)))</f>
        <v>Допустимый</v>
      </c>
      <c r="D14" s="193"/>
      <c r="E14" s="63">
        <f t="shared" si="0"/>
        <v>0</v>
      </c>
      <c r="F14" s="64">
        <f>INDEX(Вычисления!K:K,MATCH(Прайс!B:B,Вычисления!A:A,0))</f>
        <v>1.1499999999999999</v>
      </c>
      <c r="G14" s="65">
        <f>INDEX(Вычисления!L:L,MATCH(Прайс!B:B,Вычисления!A:A,0))</f>
        <v>1.06</v>
      </c>
      <c r="H14" s="66">
        <f>INDEX(Вычисления!M:M,MATCH(Прайс!B:B,Вычисления!A:A,0))</f>
        <v>0.98</v>
      </c>
      <c r="I14" s="160">
        <f>INDEX(Вычисления!N:N,MATCH(Прайс!B:B,Вычисления!A:A,0))</f>
        <v>0.87</v>
      </c>
      <c r="J14" s="29"/>
      <c r="K14" s="30" t="s">
        <v>9</v>
      </c>
      <c r="L14" s="30"/>
      <c r="M14" s="30"/>
      <c r="N14" s="31">
        <f>IFERROR(INDEX(' остататок'!B:B,MATCH(Прайс!B:B,' остататок'!A:A,0)),0)</f>
        <v>5000</v>
      </c>
      <c r="O14" s="30">
        <f>Прайс!$D14*Прайс!$F14</f>
        <v>0</v>
      </c>
      <c r="P14" s="32" t="str">
        <f>INDEX(Вычисления!Q:Q,MATCH(Прайс!B:B,Вычисления!A:A,0))</f>
        <v>в наличии</v>
      </c>
      <c r="Q14" s="33" t="str">
        <f>INDEX(Вычисления!J:J,MATCH(Прайс!B:B,Вычисления!A:A,0))</f>
        <v>Допустимый</v>
      </c>
      <c r="R14" s="33" t="str">
        <f>INDEX(Вычисления!B:B,MATCH(Прайс!B:B,Вычисления!A:A,0))</f>
        <v>Белый</v>
      </c>
      <c r="S14" s="34"/>
      <c r="T14" s="35"/>
      <c r="U14" s="35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</row>
    <row r="15" spans="1:65" ht="20.100000000000001" customHeight="1">
      <c r="A15" s="10"/>
      <c r="B15" s="159" t="s">
        <v>318</v>
      </c>
      <c r="C15" s="62" t="str">
        <f>IF(P15="нет в наличии","Нет в наличии",INDEX(Вычисления!J:J,MATCH(Прайс!B:B,Вычисления!A:A,0)))</f>
        <v>Допустимый</v>
      </c>
      <c r="D15" s="193"/>
      <c r="E15" s="63">
        <f t="shared" si="0"/>
        <v>0</v>
      </c>
      <c r="F15" s="64">
        <f>INDEX(Вычисления!K:K,MATCH(Прайс!B:B,Вычисления!A:A,0))</f>
        <v>1.2</v>
      </c>
      <c r="G15" s="65">
        <f>INDEX(Вычисления!L:L,MATCH(Прайс!B:B,Вычисления!A:A,0))</f>
        <v>1.1100000000000001</v>
      </c>
      <c r="H15" s="66">
        <f>INDEX(Вычисления!M:M,MATCH(Прайс!B:B,Вычисления!A:A,0))</f>
        <v>1.03</v>
      </c>
      <c r="I15" s="160">
        <f>INDEX(Вычисления!N:N,MATCH(Прайс!B:B,Вычисления!A:A,0))</f>
        <v>0.9</v>
      </c>
      <c r="J15" s="29"/>
      <c r="K15" s="30" t="s">
        <v>9</v>
      </c>
      <c r="L15" s="30"/>
      <c r="M15" s="30"/>
      <c r="N15" s="31">
        <f>IFERROR(INDEX(' остататок'!B:B,MATCH(Прайс!B:B,' остататок'!A:A,0)),0)</f>
        <v>4000</v>
      </c>
      <c r="O15" s="30">
        <f>Прайс!$D15*Прайс!$F15</f>
        <v>0</v>
      </c>
      <c r="P15" s="32" t="str">
        <f>INDEX(Вычисления!Q:Q,MATCH(Прайс!B:B,Вычисления!A:A,0))</f>
        <v>в наличии</v>
      </c>
      <c r="Q15" s="33" t="str">
        <f>INDEX(Вычисления!J:J,MATCH(Прайс!B:B,Вычисления!A:A,0))</f>
        <v>Допустимый</v>
      </c>
      <c r="R15" s="33" t="str">
        <f>INDEX(Вычисления!B:B,MATCH(Прайс!B:B,Вычисления!A:A,0))</f>
        <v>Белый</v>
      </c>
      <c r="S15" s="34"/>
      <c r="T15" s="35"/>
      <c r="U15" s="35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</row>
    <row r="16" spans="1:65" ht="20.100000000000001" customHeight="1">
      <c r="A16" s="10"/>
      <c r="B16" s="159" t="s">
        <v>319</v>
      </c>
      <c r="C16" s="62" t="str">
        <f>IF(P16="нет в наличии","Нет в наличии",INDEX(Вычисления!J:J,MATCH(Прайс!B:B,Вычисления!A:A,0)))</f>
        <v>Допустимый</v>
      </c>
      <c r="D16" s="193"/>
      <c r="E16" s="63">
        <f t="shared" si="0"/>
        <v>0</v>
      </c>
      <c r="F16" s="64">
        <f>INDEX(Вычисления!K:K,MATCH(Прайс!B:B,Вычисления!A:A,0))</f>
        <v>2.4</v>
      </c>
      <c r="G16" s="65">
        <f>INDEX(Вычисления!L:L,MATCH(Прайс!B:B,Вычисления!A:A,0))</f>
        <v>2.2200000000000002</v>
      </c>
      <c r="H16" s="66">
        <f>INDEX(Вычисления!M:M,MATCH(Прайс!B:B,Вычисления!A:A,0))</f>
        <v>2.06</v>
      </c>
      <c r="I16" s="160">
        <f>INDEX(Вычисления!N:N,MATCH(Прайс!B:B,Вычисления!A:A,0))</f>
        <v>1.8</v>
      </c>
      <c r="J16" s="29"/>
      <c r="K16" s="30" t="s">
        <v>9</v>
      </c>
      <c r="L16" s="30"/>
      <c r="M16" s="30"/>
      <c r="N16" s="31">
        <f>IFERROR(INDEX(' остататок'!B:B,MATCH(Прайс!B:B,' остататок'!A:A,0)),0)</f>
        <v>2000</v>
      </c>
      <c r="O16" s="30">
        <f>Прайс!$D16*Прайс!$F16</f>
        <v>0</v>
      </c>
      <c r="P16" s="32" t="str">
        <f>INDEX(Вычисления!Q:Q,MATCH(Прайс!B:B,Вычисления!A:A,0))</f>
        <v>в наличии</v>
      </c>
      <c r="Q16" s="33" t="str">
        <f>INDEX(Вычисления!J:J,MATCH(Прайс!B:B,Вычисления!A:A,0))</f>
        <v>Допустимый</v>
      </c>
      <c r="R16" s="33" t="str">
        <f>INDEX(Вычисления!B:B,MATCH(Прайс!B:B,Вычисления!A:A,0))</f>
        <v>Белый</v>
      </c>
      <c r="S16" s="34"/>
      <c r="T16" s="35"/>
      <c r="U16" s="35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</row>
    <row r="17" spans="1:65" ht="20.100000000000001" customHeight="1">
      <c r="A17" s="10"/>
      <c r="B17" s="159" t="s">
        <v>320</v>
      </c>
      <c r="C17" s="62" t="str">
        <f>IF(P17="нет в наличии","Нет в наличии",INDEX(Вычисления!J:J,MATCH(Прайс!B:B,Вычисления!A:A,0)))</f>
        <v>Допустимый</v>
      </c>
      <c r="D17" s="193"/>
      <c r="E17" s="63">
        <f t="shared" si="0"/>
        <v>0</v>
      </c>
      <c r="F17" s="64">
        <f>INDEX(Вычисления!K:K,MATCH(Прайс!B:B,Вычисления!A:A,0))</f>
        <v>1.73</v>
      </c>
      <c r="G17" s="65">
        <f>INDEX(Вычисления!L:L,MATCH(Прайс!B:B,Вычисления!A:A,0))</f>
        <v>1.6</v>
      </c>
      <c r="H17" s="66">
        <f>INDEX(Вычисления!M:M,MATCH(Прайс!B:B,Вычисления!A:A,0))</f>
        <v>1.49</v>
      </c>
      <c r="I17" s="160">
        <f>INDEX(Вычисления!N:N,MATCH(Прайс!B:B,Вычисления!A:A,0))</f>
        <v>1.3</v>
      </c>
      <c r="J17" s="29"/>
      <c r="K17" s="30" t="s">
        <v>9</v>
      </c>
      <c r="L17" s="30"/>
      <c r="M17" s="30"/>
      <c r="N17" s="31">
        <f>IFERROR(INDEX(' остататок'!B:B,MATCH(Прайс!B:B,' остататок'!A:A,0)),0)</f>
        <v>3000</v>
      </c>
      <c r="O17" s="30">
        <f>Прайс!$D17*Прайс!$F17</f>
        <v>0</v>
      </c>
      <c r="P17" s="32" t="str">
        <f>INDEX(Вычисления!Q:Q,MATCH(Прайс!B:B,Вычисления!A:A,0))</f>
        <v>в наличии</v>
      </c>
      <c r="Q17" s="33" t="str">
        <f>INDEX(Вычисления!J:J,MATCH(Прайс!B:B,Вычисления!A:A,0))</f>
        <v>Допустимый</v>
      </c>
      <c r="R17" s="33" t="str">
        <f>INDEX(Вычисления!B:B,MATCH(Прайс!B:B,Вычисления!A:A,0))</f>
        <v>Белый</v>
      </c>
      <c r="S17" s="34"/>
      <c r="T17" s="35"/>
      <c r="U17" s="35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</row>
    <row r="18" spans="1:65" ht="20.100000000000001" customHeight="1">
      <c r="A18" s="10"/>
      <c r="B18" s="159" t="s">
        <v>321</v>
      </c>
      <c r="C18" s="62" t="str">
        <f>IF(P18="нет в наличии","Нет в наличии",INDEX(Вычисления!J:J,MATCH(Прайс!B:B,Вычисления!A:A,0)))</f>
        <v>Допустимый</v>
      </c>
      <c r="D18" s="193"/>
      <c r="E18" s="63">
        <f t="shared" si="0"/>
        <v>0</v>
      </c>
      <c r="F18" s="64">
        <f>INDEX(Вычисления!K:K,MATCH(Прайс!B:B,Вычисления!A:A,0))</f>
        <v>1.85</v>
      </c>
      <c r="G18" s="65">
        <f>INDEX(Вычисления!L:L,MATCH(Прайс!B:B,Вычисления!A:A,0))</f>
        <v>1.71</v>
      </c>
      <c r="H18" s="66">
        <f>INDEX(Вычисления!M:M,MATCH(Прайс!B:B,Вычисления!A:A,0))</f>
        <v>1.59</v>
      </c>
      <c r="I18" s="160">
        <f>INDEX(Вычисления!N:N,MATCH(Прайс!B:B,Вычисления!A:A,0))</f>
        <v>1.39</v>
      </c>
      <c r="J18" s="29"/>
      <c r="K18" s="30" t="s">
        <v>9</v>
      </c>
      <c r="L18" s="30"/>
      <c r="M18" s="30"/>
      <c r="N18" s="31">
        <f>IFERROR(INDEX(' остататок'!B:B,MATCH(Прайс!B:B,' остататок'!A:A,0)),0)</f>
        <v>3000</v>
      </c>
      <c r="O18" s="30">
        <f>Прайс!$D18*Прайс!$F18</f>
        <v>0</v>
      </c>
      <c r="P18" s="32" t="str">
        <f>INDEX(Вычисления!Q:Q,MATCH(Прайс!B:B,Вычисления!A:A,0))</f>
        <v>в наличии</v>
      </c>
      <c r="Q18" s="33" t="str">
        <f>INDEX(Вычисления!J:J,MATCH(Прайс!B:B,Вычисления!A:A,0))</f>
        <v>Допустимый</v>
      </c>
      <c r="R18" s="33" t="str">
        <f>INDEX(Вычисления!B:B,MATCH(Прайс!B:B,Вычисления!A:A,0))</f>
        <v>Белый</v>
      </c>
      <c r="S18" s="34"/>
      <c r="T18" s="35"/>
      <c r="U18" s="35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</row>
    <row r="19" spans="1:65" ht="20.100000000000001" customHeight="1">
      <c r="A19" s="10"/>
      <c r="B19" s="159" t="s">
        <v>322</v>
      </c>
      <c r="C19" s="62" t="str">
        <f>IF(P19="нет в наличии","Нет в наличии",INDEX(Вычисления!J:J,MATCH(Прайс!B:B,Вычисления!A:A,0)))</f>
        <v>Допустимый</v>
      </c>
      <c r="D19" s="193"/>
      <c r="E19" s="63">
        <f t="shared" si="0"/>
        <v>0</v>
      </c>
      <c r="F19" s="64">
        <f>INDEX(Вычисления!K:K,MATCH(Прайс!B:B,Вычисления!A:A,0))</f>
        <v>2.42</v>
      </c>
      <c r="G19" s="65">
        <f>INDEX(Вычисления!L:L,MATCH(Прайс!B:B,Вычисления!A:A,0))</f>
        <v>2.23</v>
      </c>
      <c r="H19" s="66">
        <f>INDEX(Вычисления!M:M,MATCH(Прайс!B:B,Вычисления!A:A,0))</f>
        <v>2.0699999999999998</v>
      </c>
      <c r="I19" s="160">
        <f>INDEX(Вычисления!N:N,MATCH(Прайс!B:B,Вычисления!A:A,0))</f>
        <v>1.81</v>
      </c>
      <c r="J19" s="29"/>
      <c r="K19" s="30" t="s">
        <v>9</v>
      </c>
      <c r="L19" s="30"/>
      <c r="M19" s="30"/>
      <c r="N19" s="31">
        <f>IFERROR(INDEX(' остататок'!B:B,MATCH(Прайс!B:B,' остататок'!A:A,0)),0)</f>
        <v>2000</v>
      </c>
      <c r="O19" s="30">
        <f>Прайс!$D19*Прайс!$F19</f>
        <v>0</v>
      </c>
      <c r="P19" s="32" t="str">
        <f>INDEX(Вычисления!Q:Q,MATCH(Прайс!B:B,Вычисления!A:A,0))</f>
        <v>в наличии</v>
      </c>
      <c r="Q19" s="33" t="str">
        <f>INDEX(Вычисления!J:J,MATCH(Прайс!B:B,Вычисления!A:A,0))</f>
        <v>Допустимый</v>
      </c>
      <c r="R19" s="33" t="str">
        <f>INDEX(Вычисления!B:B,MATCH(Прайс!B:B,Вычисления!A:A,0))</f>
        <v>Белый</v>
      </c>
      <c r="S19" s="34"/>
      <c r="T19" s="35"/>
      <c r="U19" s="35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</row>
    <row r="20" spans="1:65" ht="20.100000000000001" customHeight="1">
      <c r="A20" s="10"/>
      <c r="B20" s="159" t="s">
        <v>323</v>
      </c>
      <c r="C20" s="62" t="str">
        <f>IF(P20="нет в наличии","Нет в наличии",INDEX(Вычисления!J:J,MATCH(Прайс!B:B,Вычисления!A:A,0)))</f>
        <v>Допустимый</v>
      </c>
      <c r="D20" s="193"/>
      <c r="E20" s="63">
        <f t="shared" si="0"/>
        <v>0</v>
      </c>
      <c r="F20" s="64">
        <f>INDEX(Вычисления!K:K,MATCH(Прайс!B:B,Вычисления!A:A,0))</f>
        <v>4.91</v>
      </c>
      <c r="G20" s="65">
        <f>INDEX(Вычисления!L:L,MATCH(Прайс!B:B,Вычисления!A:A,0))</f>
        <v>4.53</v>
      </c>
      <c r="H20" s="66">
        <f>INDEX(Вычисления!M:M,MATCH(Прайс!B:B,Вычисления!A:A,0))</f>
        <v>4.21</v>
      </c>
      <c r="I20" s="160">
        <f>INDEX(Вычисления!N:N,MATCH(Прайс!B:B,Вычисления!A:A,0))</f>
        <v>3.68</v>
      </c>
      <c r="J20" s="29"/>
      <c r="K20" s="30" t="s">
        <v>9</v>
      </c>
      <c r="L20" s="30"/>
      <c r="M20" s="30"/>
      <c r="N20" s="31">
        <f>IFERROR(INDEX(' остататок'!B:B,MATCH(Прайс!B:B,' остататок'!A:A,0)),0)</f>
        <v>500</v>
      </c>
      <c r="O20" s="30">
        <f>Прайс!$D20*Прайс!$F20</f>
        <v>0</v>
      </c>
      <c r="P20" s="32" t="str">
        <f>INDEX(Вычисления!Q:Q,MATCH(Прайс!B:B,Вычисления!A:A,0))</f>
        <v>в наличии</v>
      </c>
      <c r="Q20" s="33" t="str">
        <f>INDEX(Вычисления!J:J,MATCH(Прайс!B:B,Вычисления!A:A,0))</f>
        <v>Допустимый</v>
      </c>
      <c r="R20" s="33" t="str">
        <f>INDEX(Вычисления!B:B,MATCH(Прайс!B:B,Вычисления!A:A,0))</f>
        <v>Белый</v>
      </c>
      <c r="S20" s="34"/>
      <c r="T20" s="35"/>
      <c r="U20" s="35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</row>
    <row r="21" spans="1:65" ht="20.100000000000001" customHeight="1">
      <c r="A21" s="10"/>
      <c r="B21" s="159" t="s">
        <v>324</v>
      </c>
      <c r="C21" s="62" t="str">
        <f>IF(P21="нет в наличии","Нет в наличии",INDEX(Вычисления!J:J,MATCH(Прайс!B:B,Вычисления!A:A,0)))</f>
        <v>Допустимый</v>
      </c>
      <c r="D21" s="193"/>
      <c r="E21" s="63">
        <f t="shared" si="0"/>
        <v>0</v>
      </c>
      <c r="F21" s="64">
        <f>INDEX(Вычисления!K:K,MATCH(Прайс!B:B,Вычисления!A:A,0))</f>
        <v>2.42</v>
      </c>
      <c r="G21" s="65">
        <f>INDEX(Вычисления!L:L,MATCH(Прайс!B:B,Вычисления!A:A,0))</f>
        <v>2.23</v>
      </c>
      <c r="H21" s="66">
        <f>INDEX(Вычисления!M:M,MATCH(Прайс!B:B,Вычисления!A:A,0))</f>
        <v>2.0699999999999998</v>
      </c>
      <c r="I21" s="160">
        <f>INDEX(Вычисления!N:N,MATCH(Прайс!B:B,Вычисления!A:A,0))</f>
        <v>1.81</v>
      </c>
      <c r="J21" s="29"/>
      <c r="K21" s="30" t="s">
        <v>9</v>
      </c>
      <c r="L21" s="30"/>
      <c r="M21" s="30"/>
      <c r="N21" s="31">
        <f>IFERROR(INDEX(' остататок'!B:B,MATCH(Прайс!B:B,' остататок'!A:A,0)),0)</f>
        <v>2000</v>
      </c>
      <c r="O21" s="30">
        <f>Прайс!$D21*Прайс!$F21</f>
        <v>0</v>
      </c>
      <c r="P21" s="32" t="str">
        <f>INDEX(Вычисления!Q:Q,MATCH(Прайс!B:B,Вычисления!A:A,0))</f>
        <v>в наличии</v>
      </c>
      <c r="Q21" s="33" t="str">
        <f>INDEX(Вычисления!J:J,MATCH(Прайс!B:B,Вычисления!A:A,0))</f>
        <v>Допустимый</v>
      </c>
      <c r="R21" s="33" t="str">
        <f>INDEX(Вычисления!B:B,MATCH(Прайс!B:B,Вычисления!A:A,0))</f>
        <v>Белый</v>
      </c>
      <c r="S21" s="34"/>
      <c r="T21" s="35"/>
      <c r="U21" s="35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</row>
    <row r="22" spans="1:65" ht="20.100000000000001" customHeight="1">
      <c r="A22" s="10"/>
      <c r="B22" s="159" t="s">
        <v>325</v>
      </c>
      <c r="C22" s="62" t="str">
        <f>IF(P22="нет в наличии","Нет в наличии",INDEX(Вычисления!J:J,MATCH(Прайс!B:B,Вычисления!A:A,0)))</f>
        <v>Допустимый</v>
      </c>
      <c r="D22" s="193"/>
      <c r="E22" s="63">
        <f t="shared" si="0"/>
        <v>0</v>
      </c>
      <c r="F22" s="64">
        <f>INDEX(Вычисления!K:K,MATCH(Прайс!B:B,Вычисления!A:A,0))</f>
        <v>2.67</v>
      </c>
      <c r="G22" s="65">
        <f>INDEX(Вычисления!L:L,MATCH(Прайс!B:B,Вычисления!A:A,0))</f>
        <v>2.46</v>
      </c>
      <c r="H22" s="66">
        <f>INDEX(Вычисления!M:M,MATCH(Прайс!B:B,Вычисления!A:A,0))</f>
        <v>2.29</v>
      </c>
      <c r="I22" s="160">
        <f>INDEX(Вычисления!N:N,MATCH(Прайс!B:B,Вычисления!A:A,0))</f>
        <v>2</v>
      </c>
      <c r="J22" s="29"/>
      <c r="K22" s="30" t="s">
        <v>9</v>
      </c>
      <c r="L22" s="30"/>
      <c r="M22" s="30"/>
      <c r="N22" s="31">
        <f>IFERROR(INDEX(' остататок'!B:B,MATCH(Прайс!B:B,' остататок'!A:A,0)),0)</f>
        <v>2000</v>
      </c>
      <c r="O22" s="30">
        <f>Прайс!$D22*Прайс!$F22</f>
        <v>0</v>
      </c>
      <c r="P22" s="32" t="str">
        <f>INDEX(Вычисления!Q:Q,MATCH(Прайс!B:B,Вычисления!A:A,0))</f>
        <v>в наличии</v>
      </c>
      <c r="Q22" s="33" t="str">
        <f>INDEX(Вычисления!J:J,MATCH(Прайс!B:B,Вычисления!A:A,0))</f>
        <v>Допустимый</v>
      </c>
      <c r="R22" s="33" t="str">
        <f>INDEX(Вычисления!B:B,MATCH(Прайс!B:B,Вычисления!A:A,0))</f>
        <v>Белый</v>
      </c>
      <c r="S22" s="34"/>
      <c r="T22" s="35"/>
      <c r="U22" s="35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</row>
    <row r="23" spans="1:65" ht="20.100000000000001" customHeight="1">
      <c r="A23" s="10"/>
      <c r="B23" s="159" t="s">
        <v>409</v>
      </c>
      <c r="C23" s="62" t="str">
        <f>IF(P23="нет в наличии","Нет в наличии",INDEX(Вычисления!J:J,MATCH(Прайс!B:B,Вычисления!A:A,0)))</f>
        <v>Допустимый</v>
      </c>
      <c r="D23" s="193"/>
      <c r="E23" s="63">
        <f t="shared" si="0"/>
        <v>0</v>
      </c>
      <c r="F23" s="64">
        <f>INDEX(Вычисления!K:K,MATCH(Прайс!B:B,Вычисления!A:A,0))</f>
        <v>4.08</v>
      </c>
      <c r="G23" s="65">
        <f>INDEX(Вычисления!L:L,MATCH(Прайс!B:B,Вычисления!A:A,0))</f>
        <v>3.77</v>
      </c>
      <c r="H23" s="66">
        <f>INDEX(Вычисления!M:M,MATCH(Прайс!B:B,Вычисления!A:A,0))</f>
        <v>3.5</v>
      </c>
      <c r="I23" s="160">
        <f>INDEX(Вычисления!N:N,MATCH(Прайс!B:B,Вычисления!A:A,0))</f>
        <v>3.06</v>
      </c>
      <c r="J23" s="29"/>
      <c r="K23" s="30" t="s">
        <v>9</v>
      </c>
      <c r="L23" s="30"/>
      <c r="M23" s="30"/>
      <c r="N23" s="31">
        <f>IFERROR(INDEX(' остататок'!B:B,MATCH(Прайс!B:B,' остататок'!A:A,0)),0)</f>
        <v>1000</v>
      </c>
      <c r="O23" s="30">
        <f>Прайс!$D23*Прайс!$F23</f>
        <v>0</v>
      </c>
      <c r="P23" s="32" t="str">
        <f>INDEX(Вычисления!Q:Q,MATCH(Прайс!B:B,Вычисления!A:A,0))</f>
        <v>в наличии</v>
      </c>
      <c r="Q23" s="33" t="str">
        <f>INDEX(Вычисления!J:J,MATCH(Прайс!B:B,Вычисления!A:A,0))</f>
        <v>Допустимый</v>
      </c>
      <c r="R23" s="33" t="str">
        <f>INDEX(Вычисления!B:B,MATCH(Прайс!B:B,Вычисления!A:A,0))</f>
        <v>Белый</v>
      </c>
      <c r="S23" s="34"/>
      <c r="T23" s="35"/>
      <c r="U23" s="35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</row>
    <row r="24" spans="1:65" ht="20.100000000000001" customHeight="1">
      <c r="A24" s="10"/>
      <c r="B24" s="159" t="s">
        <v>326</v>
      </c>
      <c r="C24" s="62" t="str">
        <f>IF(P24="нет в наличии","Нет в наличии",INDEX(Вычисления!J:J,MATCH(Прайс!B:B,Вычисления!A:A,0)))</f>
        <v>Допустимый</v>
      </c>
      <c r="D24" s="193"/>
      <c r="E24" s="63">
        <f t="shared" si="0"/>
        <v>0</v>
      </c>
      <c r="F24" s="64">
        <f>INDEX(Вычисления!K:K,MATCH(Прайс!B:B,Вычисления!A:A,0))</f>
        <v>3.67</v>
      </c>
      <c r="G24" s="65">
        <f>INDEX(Вычисления!L:L,MATCH(Прайс!B:B,Вычисления!A:A,0))</f>
        <v>3.38</v>
      </c>
      <c r="H24" s="66">
        <f>INDEX(Вычисления!M:M,MATCH(Прайс!B:B,Вычисления!A:A,0))</f>
        <v>3.14</v>
      </c>
      <c r="I24" s="160">
        <f>INDEX(Вычисления!N:N,MATCH(Прайс!B:B,Вычисления!A:A,0))</f>
        <v>2.75</v>
      </c>
      <c r="J24" s="29"/>
      <c r="K24" s="30" t="s">
        <v>9</v>
      </c>
      <c r="L24" s="30"/>
      <c r="M24" s="30"/>
      <c r="N24" s="31">
        <f>IFERROR(INDEX(' остататок'!B:B,MATCH(Прайс!B:B,' остататок'!A:A,0)),0)</f>
        <v>1000</v>
      </c>
      <c r="O24" s="30">
        <f>Прайс!$D24*Прайс!$F24</f>
        <v>0</v>
      </c>
      <c r="P24" s="32" t="str">
        <f>INDEX(Вычисления!Q:Q,MATCH(Прайс!B:B,Вычисления!A:A,0))</f>
        <v>в наличии</v>
      </c>
      <c r="Q24" s="33" t="str">
        <f>INDEX(Вычисления!J:J,MATCH(Прайс!B:B,Вычисления!A:A,0))</f>
        <v>Допустимый</v>
      </c>
      <c r="R24" s="33" t="str">
        <f>INDEX(Вычисления!B:B,MATCH(Прайс!B:B,Вычисления!A:A,0))</f>
        <v>Белый</v>
      </c>
      <c r="S24" s="34"/>
      <c r="T24" s="35"/>
      <c r="U24" s="35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</row>
    <row r="25" spans="1:65" ht="20.100000000000001" customHeight="1">
      <c r="A25" s="10"/>
      <c r="B25" s="159" t="s">
        <v>327</v>
      </c>
      <c r="C25" s="62" t="str">
        <f>IF(P25="нет в наличии","Нет в наличии",INDEX(Вычисления!J:J,MATCH(Прайс!B:B,Вычисления!A:A,0)))</f>
        <v>Допустимый</v>
      </c>
      <c r="D25" s="193"/>
      <c r="E25" s="63">
        <f t="shared" si="0"/>
        <v>0</v>
      </c>
      <c r="F25" s="64">
        <f>INDEX(Вычисления!K:K,MATCH(Прайс!B:B,Вычисления!A:A,0))</f>
        <v>4.17</v>
      </c>
      <c r="G25" s="65">
        <f>INDEX(Вычисления!L:L,MATCH(Прайс!B:B,Вычисления!A:A,0))</f>
        <v>3.85</v>
      </c>
      <c r="H25" s="66">
        <f>INDEX(Вычисления!M:M,MATCH(Прайс!B:B,Вычисления!A:A,0))</f>
        <v>3.57</v>
      </c>
      <c r="I25" s="160">
        <f>INDEX(Вычисления!N:N,MATCH(Прайс!B:B,Вычисления!A:A,0))</f>
        <v>3.13</v>
      </c>
      <c r="J25" s="29"/>
      <c r="K25" s="30" t="s">
        <v>9</v>
      </c>
      <c r="L25" s="30"/>
      <c r="M25" s="30"/>
      <c r="N25" s="31">
        <f>IFERROR(INDEX(' остататок'!B:B,MATCH(Прайс!B:B,' остататок'!A:A,0)),0)</f>
        <v>1000</v>
      </c>
      <c r="O25" s="30">
        <f>Прайс!$D25*Прайс!$F25</f>
        <v>0</v>
      </c>
      <c r="P25" s="32" t="str">
        <f>INDEX(Вычисления!Q:Q,MATCH(Прайс!B:B,Вычисления!A:A,0))</f>
        <v>в наличии</v>
      </c>
      <c r="Q25" s="33" t="str">
        <f>INDEX(Вычисления!J:J,MATCH(Прайс!B:B,Вычисления!A:A,0))</f>
        <v>Допустимый</v>
      </c>
      <c r="R25" s="33" t="str">
        <f>INDEX(Вычисления!B:B,MATCH(Прайс!B:B,Вычисления!A:A,0))</f>
        <v>Белый</v>
      </c>
      <c r="S25" s="34"/>
      <c r="T25" s="35"/>
      <c r="U25" s="35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</row>
    <row r="26" spans="1:65" ht="20.100000000000001" customHeight="1">
      <c r="A26" s="10"/>
      <c r="B26" s="159" t="s">
        <v>328</v>
      </c>
      <c r="C26" s="62" t="str">
        <f>IF(P26="нет в наличии","Нет в наличии",INDEX(Вычисления!J:J,MATCH(Прайс!B:B,Вычисления!A:A,0)))</f>
        <v>Допустимый</v>
      </c>
      <c r="D26" s="193"/>
      <c r="E26" s="63">
        <f t="shared" si="0"/>
        <v>0</v>
      </c>
      <c r="F26" s="64">
        <f>INDEX(Вычисления!K:K,MATCH(Прайс!B:B,Вычисления!A:A,0))</f>
        <v>5.73</v>
      </c>
      <c r="G26" s="65">
        <f>INDEX(Вычисления!L:L,MATCH(Прайс!B:B,Вычисления!A:A,0))</f>
        <v>5.29</v>
      </c>
      <c r="H26" s="66">
        <f>INDEX(Вычисления!M:M,MATCH(Прайс!B:B,Вычисления!A:A,0))</f>
        <v>4.91</v>
      </c>
      <c r="I26" s="160">
        <f>INDEX(Вычисления!N:N,MATCH(Прайс!B:B,Вычисления!A:A,0))</f>
        <v>4.3</v>
      </c>
      <c r="J26" s="29"/>
      <c r="K26" s="30" t="s">
        <v>9</v>
      </c>
      <c r="L26" s="30"/>
      <c r="M26" s="30"/>
      <c r="N26" s="31">
        <f>IFERROR(INDEX(' остататок'!B:B,MATCH(Прайс!B:B,' остататок'!A:A,0)),0)</f>
        <v>1000</v>
      </c>
      <c r="O26" s="30">
        <f>Прайс!$D26*Прайс!$F26</f>
        <v>0</v>
      </c>
      <c r="P26" s="32" t="str">
        <f>INDEX(Вычисления!Q:Q,MATCH(Прайс!B:B,Вычисления!A:A,0))</f>
        <v>в наличии</v>
      </c>
      <c r="Q26" s="33" t="str">
        <f>INDEX(Вычисления!J:J,MATCH(Прайс!B:B,Вычисления!A:A,0))</f>
        <v>Допустимый</v>
      </c>
      <c r="R26" s="33" t="str">
        <f>INDEX(Вычисления!B:B,MATCH(Прайс!B:B,Вычисления!A:A,0))</f>
        <v>Белый</v>
      </c>
      <c r="S26" s="34"/>
      <c r="T26" s="35"/>
      <c r="U26" s="35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</row>
    <row r="27" spans="1:65" ht="20.100000000000001" customHeight="1">
      <c r="A27" s="10"/>
      <c r="B27" s="159" t="s">
        <v>329</v>
      </c>
      <c r="C27" s="62" t="str">
        <f>IF(P27="нет в наличии","Нет в наличии",INDEX(Вычисления!J:J,MATCH(Прайс!B:B,Вычисления!A:A,0)))</f>
        <v>Допустимый</v>
      </c>
      <c r="D27" s="193"/>
      <c r="E27" s="63">
        <f t="shared" si="0"/>
        <v>0</v>
      </c>
      <c r="F27" s="64">
        <f>INDEX(Вычисления!K:K,MATCH(Прайс!B:B,Вычисления!A:A,0))</f>
        <v>6.53</v>
      </c>
      <c r="G27" s="65">
        <f>INDEX(Вычисления!L:L,MATCH(Прайс!B:B,Вычисления!A:A,0))</f>
        <v>6.03</v>
      </c>
      <c r="H27" s="66">
        <f>INDEX(Вычисления!M:M,MATCH(Прайс!B:B,Вычисления!A:A,0))</f>
        <v>5.6</v>
      </c>
      <c r="I27" s="160">
        <f>INDEX(Вычисления!N:N,MATCH(Прайс!B:B,Вычисления!A:A,0))</f>
        <v>4.9000000000000004</v>
      </c>
      <c r="J27" s="29"/>
      <c r="K27" s="30" t="s">
        <v>9</v>
      </c>
      <c r="L27" s="30"/>
      <c r="M27" s="30"/>
      <c r="N27" s="31">
        <f>IFERROR(INDEX(' остататок'!B:B,MATCH(Прайс!B:B,' остататок'!A:A,0)),0)</f>
        <v>1000</v>
      </c>
      <c r="O27" s="30">
        <f>Прайс!$D27*Прайс!$F27</f>
        <v>0</v>
      </c>
      <c r="P27" s="32" t="str">
        <f>INDEX(Вычисления!Q:Q,MATCH(Прайс!B:B,Вычисления!A:A,0))</f>
        <v>в наличии</v>
      </c>
      <c r="Q27" s="33" t="str">
        <f>INDEX(Вычисления!J:J,MATCH(Прайс!B:B,Вычисления!A:A,0))</f>
        <v>Допустимый</v>
      </c>
      <c r="R27" s="33" t="str">
        <f>INDEX(Вычисления!B:B,MATCH(Прайс!B:B,Вычисления!A:A,0))</f>
        <v>Белый</v>
      </c>
      <c r="S27" s="34"/>
      <c r="T27" s="35"/>
      <c r="U27" s="35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</row>
    <row r="28" spans="1:65" ht="20.100000000000001" customHeight="1">
      <c r="A28" s="10"/>
      <c r="B28" s="159" t="s">
        <v>330</v>
      </c>
      <c r="C28" s="62" t="str">
        <f>IF(P28="нет в наличии","Нет в наличии",INDEX(Вычисления!J:J,MATCH(Прайс!B:B,Вычисления!A:A,0)))</f>
        <v>Допустимый</v>
      </c>
      <c r="D28" s="193"/>
      <c r="E28" s="63">
        <f t="shared" si="0"/>
        <v>0</v>
      </c>
      <c r="F28" s="64">
        <f>INDEX(Вычисления!K:K,MATCH(Прайс!B:B,Вычисления!A:A,0))</f>
        <v>7.25</v>
      </c>
      <c r="G28" s="65">
        <f>INDEX(Вычисления!L:L,MATCH(Прайс!B:B,Вычисления!A:A,0))</f>
        <v>6.69</v>
      </c>
      <c r="H28" s="66">
        <f>INDEX(Вычисления!M:M,MATCH(Прайс!B:B,Вычисления!A:A,0))</f>
        <v>6.21</v>
      </c>
      <c r="I28" s="160">
        <f>INDEX(Вычисления!N:N,MATCH(Прайс!B:B,Вычисления!A:A,0))</f>
        <v>5.44</v>
      </c>
      <c r="J28" s="29"/>
      <c r="K28" s="30" t="s">
        <v>9</v>
      </c>
      <c r="L28" s="30"/>
      <c r="M28" s="30"/>
      <c r="N28" s="31">
        <f>IFERROR(INDEX(' остататок'!B:B,MATCH(Прайс!B:B,' остататок'!A:A,0)),0)</f>
        <v>500</v>
      </c>
      <c r="O28" s="30">
        <f>Прайс!$D28*Прайс!$F28</f>
        <v>0</v>
      </c>
      <c r="P28" s="32" t="str">
        <f>INDEX(Вычисления!Q:Q,MATCH(Прайс!B:B,Вычисления!A:A,0))</f>
        <v>в наличии</v>
      </c>
      <c r="Q28" s="33" t="str">
        <f>INDEX(Вычисления!J:J,MATCH(Прайс!B:B,Вычисления!A:A,0))</f>
        <v>Допустимый</v>
      </c>
      <c r="R28" s="33" t="str">
        <f>INDEX(Вычисления!B:B,MATCH(Прайс!B:B,Вычисления!A:A,0))</f>
        <v>Белый</v>
      </c>
      <c r="S28" s="34"/>
      <c r="T28" s="35"/>
      <c r="U28" s="35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</row>
    <row r="29" spans="1:65" ht="20.100000000000001" customHeight="1">
      <c r="A29" s="10"/>
      <c r="B29" s="159" t="s">
        <v>331</v>
      </c>
      <c r="C29" s="62" t="str">
        <f>IF(P29="нет в наличии","Нет в наличии",INDEX(Вычисления!J:J,MATCH(Прайс!B:B,Вычисления!A:A,0)))</f>
        <v>Допустимый</v>
      </c>
      <c r="D29" s="193"/>
      <c r="E29" s="63">
        <f t="shared" si="0"/>
        <v>0</v>
      </c>
      <c r="F29" s="64">
        <f>INDEX(Вычисления!K:K,MATCH(Прайс!B:B,Вычисления!A:A,0))</f>
        <v>7.78</v>
      </c>
      <c r="G29" s="65">
        <f>INDEX(Вычисления!L:L,MATCH(Прайс!B:B,Вычисления!A:A,0))</f>
        <v>7.18</v>
      </c>
      <c r="H29" s="66">
        <f>INDEX(Вычисления!M:M,MATCH(Прайс!B:B,Вычисления!A:A,0))</f>
        <v>6.67</v>
      </c>
      <c r="I29" s="160">
        <f>INDEX(Вычисления!N:N,MATCH(Прайс!B:B,Вычисления!A:A,0))</f>
        <v>5.84</v>
      </c>
      <c r="J29" s="29"/>
      <c r="K29" s="30" t="s">
        <v>9</v>
      </c>
      <c r="L29" s="30"/>
      <c r="M29" s="30"/>
      <c r="N29" s="31">
        <f>IFERROR(INDEX(' остататок'!B:B,MATCH(Прайс!B:B,' остататок'!A:A,0)),0)</f>
        <v>1000</v>
      </c>
      <c r="O29" s="30">
        <f>Прайс!$D29*Прайс!$F29</f>
        <v>0</v>
      </c>
      <c r="P29" s="32" t="str">
        <f>INDEX(Вычисления!Q:Q,MATCH(Прайс!B:B,Вычисления!A:A,0))</f>
        <v>в наличии</v>
      </c>
      <c r="Q29" s="33" t="str">
        <f>INDEX(Вычисления!J:J,MATCH(Прайс!B:B,Вычисления!A:A,0))</f>
        <v>Допустимый</v>
      </c>
      <c r="R29" s="33" t="str">
        <f>INDEX(Вычисления!B:B,MATCH(Прайс!B:B,Вычисления!A:A,0))</f>
        <v>Белый</v>
      </c>
      <c r="S29" s="34"/>
      <c r="T29" s="35"/>
      <c r="U29" s="35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</row>
    <row r="30" spans="1:65" ht="20.100000000000001" customHeight="1">
      <c r="A30" s="10"/>
      <c r="B30" s="159" t="s">
        <v>332</v>
      </c>
      <c r="C30" s="62" t="str">
        <f>IF(P30="нет в наличии","Нет в наличии",INDEX(Вычисления!J:J,MATCH(Прайс!B:B,Вычисления!A:A,0)))</f>
        <v>Допустимый</v>
      </c>
      <c r="D30" s="193"/>
      <c r="E30" s="63">
        <f t="shared" si="0"/>
        <v>0</v>
      </c>
      <c r="F30" s="64">
        <f>INDEX(Вычисления!K:K,MATCH(Прайс!B:B,Вычисления!A:A,0))</f>
        <v>9.5299999999999994</v>
      </c>
      <c r="G30" s="65">
        <f>INDEX(Вычисления!L:L,MATCH(Прайс!B:B,Вычисления!A:A,0))</f>
        <v>8.8000000000000007</v>
      </c>
      <c r="H30" s="66">
        <f>INDEX(Вычисления!M:M,MATCH(Прайс!B:B,Вычисления!A:A,0))</f>
        <v>8.17</v>
      </c>
      <c r="I30" s="160">
        <f>INDEX(Вычисления!N:N,MATCH(Прайс!B:B,Вычисления!A:A,0))</f>
        <v>7.15</v>
      </c>
      <c r="J30" s="29"/>
      <c r="K30" s="30" t="s">
        <v>9</v>
      </c>
      <c r="L30" s="30"/>
      <c r="M30" s="30"/>
      <c r="N30" s="31">
        <f>IFERROR(INDEX(' остататок'!B:B,MATCH(Прайс!B:B,' остататок'!A:A,0)),0)</f>
        <v>500</v>
      </c>
      <c r="O30" s="30">
        <f>Прайс!$D30*Прайс!$F30</f>
        <v>0</v>
      </c>
      <c r="P30" s="32" t="str">
        <f>INDEX(Вычисления!Q:Q,MATCH(Прайс!B:B,Вычисления!A:A,0))</f>
        <v>в наличии</v>
      </c>
      <c r="Q30" s="33" t="str">
        <f>INDEX(Вычисления!J:J,MATCH(Прайс!B:B,Вычисления!A:A,0))</f>
        <v>Допустимый</v>
      </c>
      <c r="R30" s="33" t="str">
        <f>INDEX(Вычисления!B:B,MATCH(Прайс!B:B,Вычисления!A:A,0))</f>
        <v>Белый</v>
      </c>
      <c r="S30" s="34"/>
      <c r="T30" s="35"/>
      <c r="U30" s="35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</row>
    <row r="31" spans="1:65" ht="20.100000000000001" customHeight="1">
      <c r="A31" s="10"/>
      <c r="B31" s="159" t="s">
        <v>333</v>
      </c>
      <c r="C31" s="62" t="str">
        <f>IF(P31="нет в наличии","Нет в наличии",INDEX(Вычисления!J:J,MATCH(Прайс!B:B,Вычисления!A:A,0)))</f>
        <v>Допустимый</v>
      </c>
      <c r="D31" s="193"/>
      <c r="E31" s="63">
        <f t="shared" si="0"/>
        <v>0</v>
      </c>
      <c r="F31" s="64">
        <f>INDEX(Вычисления!K:K,MATCH(Прайс!B:B,Вычисления!A:A,0))</f>
        <v>10.78</v>
      </c>
      <c r="G31" s="65">
        <f>INDEX(Вычисления!L:L,MATCH(Прайс!B:B,Вычисления!A:A,0))</f>
        <v>9.9499999999999993</v>
      </c>
      <c r="H31" s="66">
        <f>INDEX(Вычисления!M:M,MATCH(Прайс!B:B,Вычисления!A:A,0))</f>
        <v>9.24</v>
      </c>
      <c r="I31" s="160">
        <f>INDEX(Вычисления!N:N,MATCH(Прайс!B:B,Вычисления!A:A,0))</f>
        <v>8.08</v>
      </c>
      <c r="J31" s="29"/>
      <c r="K31" s="30" t="s">
        <v>9</v>
      </c>
      <c r="L31" s="30"/>
      <c r="M31" s="30"/>
      <c r="N31" s="31">
        <f>IFERROR(INDEX(' остататок'!B:B,MATCH(Прайс!B:B,' остататок'!A:A,0)),0)</f>
        <v>500</v>
      </c>
      <c r="O31" s="30">
        <f>Прайс!$D31*Прайс!$F31</f>
        <v>0</v>
      </c>
      <c r="P31" s="32" t="str">
        <f>INDEX(Вычисления!Q:Q,MATCH(Прайс!B:B,Вычисления!A:A,0))</f>
        <v>в наличии</v>
      </c>
      <c r="Q31" s="33" t="str">
        <f>INDEX(Вычисления!J:J,MATCH(Прайс!B:B,Вычисления!A:A,0))</f>
        <v>Допустимый</v>
      </c>
      <c r="R31" s="33" t="str">
        <f>INDEX(Вычисления!B:B,MATCH(Прайс!B:B,Вычисления!A:A,0))</f>
        <v>Белый</v>
      </c>
      <c r="S31" s="34"/>
      <c r="T31" s="35"/>
      <c r="U31" s="35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</row>
    <row r="32" spans="1:65" ht="20.100000000000001" customHeight="1">
      <c r="A32" s="10"/>
      <c r="B32" s="159" t="s">
        <v>334</v>
      </c>
      <c r="C32" s="62" t="str">
        <f>IF(P32="нет в наличии","Нет в наличии",INDEX(Вычисления!J:J,MATCH(Прайс!B:B,Вычисления!A:A,0)))</f>
        <v>Допустимый</v>
      </c>
      <c r="D32" s="193"/>
      <c r="E32" s="63">
        <f t="shared" si="0"/>
        <v>0</v>
      </c>
      <c r="F32" s="64">
        <f>INDEX(Вычисления!K:K,MATCH(Прайс!B:B,Вычисления!A:A,0))</f>
        <v>10.6</v>
      </c>
      <c r="G32" s="65">
        <f>INDEX(Вычисления!L:L,MATCH(Прайс!B:B,Вычисления!A:A,0))</f>
        <v>9.7799999999999994</v>
      </c>
      <c r="H32" s="66">
        <f>INDEX(Вычисления!M:M,MATCH(Прайс!B:B,Вычисления!A:A,0))</f>
        <v>9.09</v>
      </c>
      <c r="I32" s="160">
        <f>INDEX(Вычисления!N:N,MATCH(Прайс!B:B,Вычисления!A:A,0))</f>
        <v>7.95</v>
      </c>
      <c r="J32" s="29"/>
      <c r="K32" s="30" t="s">
        <v>9</v>
      </c>
      <c r="L32" s="30"/>
      <c r="M32" s="30"/>
      <c r="N32" s="31">
        <f>IFERROR(INDEX(' остататок'!B:B,MATCH(Прайс!B:B,' остататок'!A:A,0)),0)</f>
        <v>500</v>
      </c>
      <c r="O32" s="30">
        <f>Прайс!$D32*Прайс!$F32</f>
        <v>0</v>
      </c>
      <c r="P32" s="32" t="str">
        <f>INDEX(Вычисления!Q:Q,MATCH(Прайс!B:B,Вычисления!A:A,0))</f>
        <v>в наличии</v>
      </c>
      <c r="Q32" s="33" t="str">
        <f>INDEX(Вычисления!J:J,MATCH(Прайс!B:B,Вычисления!A:A,0))</f>
        <v>Допустимый</v>
      </c>
      <c r="R32" s="33" t="str">
        <f>INDEX(Вычисления!B:B,MATCH(Прайс!B:B,Вычисления!A:A,0))</f>
        <v>Белый</v>
      </c>
      <c r="S32" s="34"/>
      <c r="T32" s="35"/>
      <c r="U32" s="35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</row>
    <row r="33" spans="1:65" ht="20.100000000000001" customHeight="1">
      <c r="A33" s="10"/>
      <c r="B33" s="159" t="s">
        <v>335</v>
      </c>
      <c r="C33" s="62" t="str">
        <f>IF(P33="нет в наличии","Нет в наличии",INDEX(Вычисления!J:J,MATCH(Прайс!B:B,Вычисления!A:A,0)))</f>
        <v>Допустимый</v>
      </c>
      <c r="D33" s="193"/>
      <c r="E33" s="63">
        <f t="shared" si="0"/>
        <v>0</v>
      </c>
      <c r="F33" s="64">
        <f>INDEX(Вычисления!K:K,MATCH(Прайс!B:B,Вычисления!A:A,0))</f>
        <v>12.65</v>
      </c>
      <c r="G33" s="65">
        <f>INDEX(Вычисления!L:L,MATCH(Прайс!B:B,Вычисления!A:A,0))</f>
        <v>11.67</v>
      </c>
      <c r="H33" s="66">
        <f>INDEX(Вычисления!M:M,MATCH(Прайс!B:B,Вычисления!A:A,0))</f>
        <v>10.84</v>
      </c>
      <c r="I33" s="160">
        <f>INDEX(Вычисления!N:N,MATCH(Прайс!B:B,Вычисления!A:A,0))</f>
        <v>9.48</v>
      </c>
      <c r="J33" s="29"/>
      <c r="K33" s="30" t="s">
        <v>9</v>
      </c>
      <c r="L33" s="30"/>
      <c r="M33" s="30"/>
      <c r="N33" s="31">
        <f>IFERROR(INDEX(' остататок'!B:B,MATCH(Прайс!B:B,' остататок'!A:A,0)),0)</f>
        <v>500</v>
      </c>
      <c r="O33" s="30">
        <f>Прайс!$D33*Прайс!$F33</f>
        <v>0</v>
      </c>
      <c r="P33" s="32" t="str">
        <f>INDEX(Вычисления!Q:Q,MATCH(Прайс!B:B,Вычисления!A:A,0))</f>
        <v>в наличии</v>
      </c>
      <c r="Q33" s="33" t="str">
        <f>INDEX(Вычисления!J:J,MATCH(Прайс!B:B,Вычисления!A:A,0))</f>
        <v>Допустимый</v>
      </c>
      <c r="R33" s="33" t="str">
        <f>INDEX(Вычисления!B:B,MATCH(Прайс!B:B,Вычисления!A:A,0))</f>
        <v>Белый</v>
      </c>
      <c r="S33" s="34"/>
      <c r="T33" s="35"/>
      <c r="U33" s="35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</row>
    <row r="34" spans="1:65" ht="20.100000000000001" customHeight="1">
      <c r="A34" s="10"/>
      <c r="B34" s="159" t="s">
        <v>336</v>
      </c>
      <c r="C34" s="62" t="str">
        <f>IF(P34="нет в наличии","Нет в наличии",INDEX(Вычисления!J:J,MATCH(Прайс!B:B,Вычисления!A:A,0)))</f>
        <v>Допустимый</v>
      </c>
      <c r="D34" s="193"/>
      <c r="E34" s="63">
        <f t="shared" si="0"/>
        <v>0</v>
      </c>
      <c r="F34" s="64">
        <f>INDEX(Вычисления!K:K,MATCH(Прайс!B:B,Вычисления!A:A,0))</f>
        <v>12.01</v>
      </c>
      <c r="G34" s="65">
        <f>INDEX(Вычисления!L:L,MATCH(Прайс!B:B,Вычисления!A:A,0))</f>
        <v>11.15</v>
      </c>
      <c r="H34" s="66">
        <f>INDEX(Вычисления!M:M,MATCH(Прайс!B:B,Вычисления!A:A,0))</f>
        <v>10.4</v>
      </c>
      <c r="I34" s="160">
        <f>INDEX(Вычисления!N:N,MATCH(Прайс!B:B,Вычисления!A:A,0))</f>
        <v>9.76</v>
      </c>
      <c r="J34" s="29"/>
      <c r="K34" s="30" t="s">
        <v>9</v>
      </c>
      <c r="L34" s="30"/>
      <c r="M34" s="30"/>
      <c r="N34" s="31">
        <f>IFERROR(INDEX(' остататок'!B:B,MATCH(Прайс!B:B,' остататок'!A:A,0)),0)</f>
        <v>500</v>
      </c>
      <c r="O34" s="30">
        <f>Прайс!$D34*Прайс!$F34</f>
        <v>0</v>
      </c>
      <c r="P34" s="32" t="str">
        <f>INDEX(Вычисления!Q:Q,MATCH(Прайс!B:B,Вычисления!A:A,0))</f>
        <v>в наличии</v>
      </c>
      <c r="Q34" s="33" t="str">
        <f>INDEX(Вычисления!J:J,MATCH(Прайс!B:B,Вычисления!A:A,0))</f>
        <v>Допустимый</v>
      </c>
      <c r="R34" s="33" t="str">
        <f>INDEX(Вычисления!B:B,MATCH(Прайс!B:B,Вычисления!A:A,0))</f>
        <v>Белый</v>
      </c>
      <c r="S34" s="34"/>
      <c r="T34" s="35"/>
      <c r="U34" s="35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</row>
    <row r="35" spans="1:65" ht="20.100000000000001" customHeight="1">
      <c r="A35" s="10"/>
      <c r="B35" s="159" t="s">
        <v>337</v>
      </c>
      <c r="C35" s="62" t="str">
        <f>IF(P35="нет в наличии","Нет в наличии",INDEX(Вычисления!J:J,MATCH(Прайс!B:B,Вычисления!A:A,0)))</f>
        <v>Допустимый</v>
      </c>
      <c r="D35" s="193"/>
      <c r="E35" s="63">
        <f t="shared" si="0"/>
        <v>0</v>
      </c>
      <c r="F35" s="64">
        <f>INDEX(Вычисления!K:K,MATCH(Прайс!B:B,Вычисления!A:A,0))</f>
        <v>12.7</v>
      </c>
      <c r="G35" s="65">
        <f>INDEX(Вычисления!L:L,MATCH(Прайс!B:B,Вычисления!A:A,0))</f>
        <v>11.72</v>
      </c>
      <c r="H35" s="66">
        <f>INDEX(Вычисления!M:M,MATCH(Прайс!B:B,Вычисления!A:A,0))</f>
        <v>10.89</v>
      </c>
      <c r="I35" s="160">
        <f>INDEX(Вычисления!N:N,MATCH(Прайс!B:B,Вычисления!A:A,0))</f>
        <v>9.5299999999999994</v>
      </c>
      <c r="J35" s="29"/>
      <c r="K35" s="30" t="s">
        <v>9</v>
      </c>
      <c r="L35" s="30"/>
      <c r="M35" s="30"/>
      <c r="N35" s="31">
        <f>IFERROR(INDEX(' остататок'!B:B,MATCH(Прайс!B:B,' остататок'!A:A,0)),0)</f>
        <v>400</v>
      </c>
      <c r="O35" s="30">
        <f>Прайс!$D35*Прайс!$F35</f>
        <v>0</v>
      </c>
      <c r="P35" s="32" t="str">
        <f>INDEX(Вычисления!Q:Q,MATCH(Прайс!B:B,Вычисления!A:A,0))</f>
        <v>в наличии</v>
      </c>
      <c r="Q35" s="33" t="str">
        <f>INDEX(Вычисления!J:J,MATCH(Прайс!B:B,Вычисления!A:A,0))</f>
        <v>Допустимый</v>
      </c>
      <c r="R35" s="33" t="str">
        <f>INDEX(Вычисления!B:B,MATCH(Прайс!B:B,Вычисления!A:A,0))</f>
        <v>Белый</v>
      </c>
      <c r="S35" s="34"/>
      <c r="T35" s="35"/>
      <c r="U35" s="35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</row>
    <row r="36" spans="1:65" ht="20.100000000000001" customHeight="1" thickBot="1">
      <c r="A36" s="10"/>
      <c r="B36" s="161" t="s">
        <v>338</v>
      </c>
      <c r="C36" s="162" t="str">
        <f>IF(P36="нет в наличии","Нет в наличии",INDEX(Вычисления!J:J,MATCH(Прайс!B:B,Вычисления!A:A,0)))</f>
        <v>Допустимый</v>
      </c>
      <c r="D36" s="194"/>
      <c r="E36" s="163">
        <f t="shared" si="0"/>
        <v>0</v>
      </c>
      <c r="F36" s="164">
        <f>INDEX(Вычисления!K:K,MATCH(Прайс!B:B,Вычисления!A:A,0))</f>
        <v>16.920000000000002</v>
      </c>
      <c r="G36" s="165">
        <f>INDEX(Вычисления!L:L,MATCH(Прайс!B:B,Вычисления!A:A,0))</f>
        <v>15.62</v>
      </c>
      <c r="H36" s="166">
        <f>INDEX(Вычисления!M:M,MATCH(Прайс!B:B,Вычисления!A:A,0))</f>
        <v>14.5</v>
      </c>
      <c r="I36" s="167">
        <f>INDEX(Вычисления!N:N,MATCH(Прайс!B:B,Вычисления!A:A,0))</f>
        <v>12.69</v>
      </c>
      <c r="J36" s="29"/>
      <c r="K36" s="30" t="s">
        <v>9</v>
      </c>
      <c r="L36" s="30"/>
      <c r="M36" s="30"/>
      <c r="N36" s="31">
        <f>IFERROR(INDEX(' остататок'!B:B,MATCH(Прайс!B:B,' остататок'!A:A,0)),0)</f>
        <v>300</v>
      </c>
      <c r="O36" s="30">
        <f>Прайс!$D36*Прайс!$F36</f>
        <v>0</v>
      </c>
      <c r="P36" s="32" t="str">
        <f>INDEX(Вычисления!Q:Q,MATCH(Прайс!B:B,Вычисления!A:A,0))</f>
        <v>в наличии</v>
      </c>
      <c r="Q36" s="33" t="str">
        <f>INDEX(Вычисления!J:J,MATCH(Прайс!B:B,Вычисления!A:A,0))</f>
        <v>Допустимый</v>
      </c>
      <c r="R36" s="33" t="str">
        <f>INDEX(Вычисления!B:B,MATCH(Прайс!B:B,Вычисления!A:A,0))</f>
        <v>Белый</v>
      </c>
      <c r="S36" s="34"/>
      <c r="T36" s="35"/>
      <c r="U36" s="35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</row>
    <row r="37" spans="1:65" ht="30" customHeight="1" thickBot="1">
      <c r="A37" s="10"/>
      <c r="B37" s="59" t="s">
        <v>308</v>
      </c>
      <c r="C37" s="59"/>
      <c r="D37" s="195"/>
      <c r="E37" s="61"/>
      <c r="F37" s="61"/>
      <c r="G37" s="61"/>
      <c r="H37" s="61"/>
      <c r="I37" s="61"/>
      <c r="J37" s="36"/>
      <c r="K37" s="36"/>
      <c r="L37" s="36"/>
      <c r="M37" s="36"/>
      <c r="N37" s="31"/>
      <c r="O37" s="36"/>
      <c r="P37" s="37"/>
      <c r="Q37" s="33" t="e">
        <f>INDEX(Вычисления!J:J,MATCH(Прайс!B:B,Вычисления!A:A,0))</f>
        <v>#N/A</v>
      </c>
      <c r="R37" s="33" t="e">
        <f>INDEX(Вычисления!B:B,MATCH(Прайс!B:B,Вычисления!A:A,0))</f>
        <v>#N/A</v>
      </c>
      <c r="S37" s="34"/>
      <c r="T37" s="35"/>
      <c r="U37" s="35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</row>
    <row r="38" spans="1:65" ht="16.5" customHeight="1">
      <c r="A38" s="10"/>
      <c r="B38" s="152" t="s">
        <v>339</v>
      </c>
      <c r="C38" s="153" t="str">
        <f>IF(P38="нет в наличии","Нет в наличии",INDEX(Вычисления!J:J,MATCH(Прайс!B:B,Вычисления!A:A,0)))</f>
        <v>Лучший вариант</v>
      </c>
      <c r="D38" s="192"/>
      <c r="E38" s="154">
        <f t="shared" si="0"/>
        <v>0</v>
      </c>
      <c r="F38" s="155">
        <f>INDEX(Вычисления!K:K,MATCH(Прайс!B:B,Вычисления!A:A,0))</f>
        <v>0.75</v>
      </c>
      <c r="G38" s="156">
        <f>INDEX(Вычисления!L:L,MATCH(Прайс!B:B,Вычисления!A:A,0))</f>
        <v>0.69</v>
      </c>
      <c r="H38" s="157">
        <f>INDEX(Вычисления!M:M,MATCH(Прайс!B:B,Вычисления!A:A,0))</f>
        <v>0.64</v>
      </c>
      <c r="I38" s="158">
        <f>INDEX(Вычисления!N:N,MATCH(Прайс!B:B,Вычисления!A:A,0))</f>
        <v>0.56000000000000005</v>
      </c>
      <c r="J38" s="38"/>
      <c r="K38" s="39" t="s">
        <v>9</v>
      </c>
      <c r="L38" s="39"/>
      <c r="M38" s="39"/>
      <c r="N38" s="31">
        <f>IFERROR(INDEX(' остататок'!B:B,MATCH(Прайс!B:B,' остататок'!A:A,0)),0)</f>
        <v>8000</v>
      </c>
      <c r="O38" s="39">
        <f>Прайс!$D38*Прайс!$F38</f>
        <v>0</v>
      </c>
      <c r="P38" s="40" t="str">
        <f>INDEX(Вычисления!Q:Q,MATCH(Прайс!B:B,Вычисления!A:A,0))</f>
        <v>в наличии</v>
      </c>
      <c r="Q38" s="33" t="str">
        <f>INDEX(Вычисления!J:J,MATCH(Прайс!B:B,Вычисления!A:A,0))</f>
        <v>Лучший вариант</v>
      </c>
      <c r="R38" s="33" t="str">
        <f>INDEX(Вычисления!B:B,MATCH(Прайс!B:B,Вычисления!A:A,0))</f>
        <v>Черный</v>
      </c>
      <c r="S38" s="34"/>
      <c r="T38" s="35"/>
      <c r="U38" s="35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</row>
    <row r="39" spans="1:65" ht="16.5" customHeight="1">
      <c r="A39" s="10"/>
      <c r="B39" s="159" t="s">
        <v>340</v>
      </c>
      <c r="C39" s="62" t="str">
        <f>IF(P39="нет в наличии","Нет в наличии",INDEX(Вычисления!J:J,MATCH(Прайс!B:B,Вычисления!A:A,0)))</f>
        <v>Допустимый</v>
      </c>
      <c r="D39" s="193"/>
      <c r="E39" s="63">
        <f t="shared" si="0"/>
        <v>0</v>
      </c>
      <c r="F39" s="64">
        <f>INDEX(Вычисления!K:K,MATCH(Прайс!B:B,Вычисления!A:A,0))</f>
        <v>1.3</v>
      </c>
      <c r="G39" s="65">
        <f>INDEX(Вычисления!L:L,MATCH(Прайс!B:B,Вычисления!A:A,0))</f>
        <v>1.2</v>
      </c>
      <c r="H39" s="66">
        <f>INDEX(Вычисления!M:M,MATCH(Прайс!B:B,Вычисления!A:A,0))</f>
        <v>1.1100000000000001</v>
      </c>
      <c r="I39" s="160">
        <f>INDEX(Вычисления!N:N,MATCH(Прайс!B:B,Вычисления!A:A,0))</f>
        <v>0.98</v>
      </c>
      <c r="J39" s="38"/>
      <c r="K39" s="39" t="s">
        <v>9</v>
      </c>
      <c r="L39" s="39"/>
      <c r="M39" s="39"/>
      <c r="N39" s="31">
        <f>IFERROR(INDEX(' остататок'!B:B,MATCH(Прайс!B:B,' остататок'!A:A,0)),0)</f>
        <v>4000</v>
      </c>
      <c r="O39" s="39">
        <f>Прайс!$D39*Прайс!$F39</f>
        <v>0</v>
      </c>
      <c r="P39" s="40" t="str">
        <f>INDEX(Вычисления!Q:Q,MATCH(Прайс!B:B,Вычисления!A:A,0))</f>
        <v>в наличии</v>
      </c>
      <c r="Q39" s="33" t="str">
        <f>INDEX(Вычисления!J:J,MATCH(Прайс!B:B,Вычисления!A:A,0))</f>
        <v>Допустимый</v>
      </c>
      <c r="R39" s="33" t="str">
        <f>INDEX(Вычисления!B:B,MATCH(Прайс!B:B,Вычисления!A:A,0))</f>
        <v>Черный</v>
      </c>
      <c r="S39" s="34"/>
      <c r="T39" s="35"/>
      <c r="U39" s="35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</row>
    <row r="40" spans="1:65" ht="18">
      <c r="A40" s="10"/>
      <c r="B40" s="159" t="s">
        <v>341</v>
      </c>
      <c r="C40" s="62" t="str">
        <f>IF(P40="нет в наличии","Нет в наличии",INDEX(Вычисления!J:J,MATCH(Прайс!B:B,Вычисления!A:A,0)))</f>
        <v>Допустимый</v>
      </c>
      <c r="D40" s="193"/>
      <c r="E40" s="63">
        <f t="shared" si="0"/>
        <v>0</v>
      </c>
      <c r="F40" s="64">
        <f>INDEX(Вычисления!K:K,MATCH(Прайс!B:B,Вычисления!A:A,0))</f>
        <v>1.5</v>
      </c>
      <c r="G40" s="65">
        <f>INDEX(Вычисления!L:L,MATCH(Прайс!B:B,Вычисления!A:A,0))</f>
        <v>1.38</v>
      </c>
      <c r="H40" s="66">
        <f>INDEX(Вычисления!M:M,MATCH(Прайс!B:B,Вычисления!A:A,0))</f>
        <v>1.29</v>
      </c>
      <c r="I40" s="160">
        <f>INDEX(Вычисления!N:N,MATCH(Прайс!B:B,Вычисления!A:A,0))</f>
        <v>1.1299999999999999</v>
      </c>
      <c r="J40" s="38"/>
      <c r="K40" s="39" t="s">
        <v>9</v>
      </c>
      <c r="L40" s="39"/>
      <c r="M40" s="39"/>
      <c r="N40" s="31">
        <f>IFERROR(INDEX(' остататок'!B:B,MATCH(Прайс!B:B,' остататок'!A:A,0)),0)</f>
        <v>2500</v>
      </c>
      <c r="O40" s="39">
        <f>Прайс!$D40*Прайс!$F40</f>
        <v>0</v>
      </c>
      <c r="P40" s="40" t="str">
        <f>INDEX(Вычисления!Q:Q,MATCH(Прайс!B:B,Вычисления!A:A,0))</f>
        <v>в наличии</v>
      </c>
      <c r="Q40" s="33" t="str">
        <f>INDEX(Вычисления!J:J,MATCH(Прайс!B:B,Вычисления!A:A,0))</f>
        <v>Допустимый</v>
      </c>
      <c r="R40" s="33" t="str">
        <f>INDEX(Вычисления!B:B,MATCH(Прайс!B:B,Вычисления!A:A,0))</f>
        <v>Черный</v>
      </c>
      <c r="S40" s="34"/>
      <c r="T40" s="35"/>
      <c r="U40" s="35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</row>
    <row r="41" spans="1:65" ht="18">
      <c r="A41" s="10"/>
      <c r="B41" s="159" t="s">
        <v>342</v>
      </c>
      <c r="C41" s="62" t="str">
        <f>IF(P41="нет в наличии","Нет в наличии",INDEX(Вычисления!J:J,MATCH(Прайс!B:B,Вычисления!A:A,0)))</f>
        <v>Допустимый</v>
      </c>
      <c r="D41" s="193"/>
      <c r="E41" s="63">
        <f t="shared" si="0"/>
        <v>0</v>
      </c>
      <c r="F41" s="64">
        <f>INDEX(Вычисления!K:K,MATCH(Прайс!B:B,Вычисления!A:A,0))</f>
        <v>1.78</v>
      </c>
      <c r="G41" s="65">
        <f>INDEX(Вычисления!L:L,MATCH(Прайс!B:B,Вычисления!A:A,0))</f>
        <v>1.65</v>
      </c>
      <c r="H41" s="66">
        <f>INDEX(Вычисления!M:M,MATCH(Прайс!B:B,Вычисления!A:A,0))</f>
        <v>1.53</v>
      </c>
      <c r="I41" s="160">
        <f>INDEX(Вычисления!N:N,MATCH(Прайс!B:B,Вычисления!A:A,0))</f>
        <v>1.34</v>
      </c>
      <c r="J41" s="38"/>
      <c r="K41" s="39" t="s">
        <v>9</v>
      </c>
      <c r="L41" s="39"/>
      <c r="M41" s="39"/>
      <c r="N41" s="31">
        <f>IFERROR(INDEX(' остататок'!B:B,MATCH(Прайс!B:B,' остататок'!A:A,0)),0)</f>
        <v>3000</v>
      </c>
      <c r="O41" s="39">
        <f>Прайс!$D41*Прайс!$F41</f>
        <v>0</v>
      </c>
      <c r="P41" s="40" t="str">
        <f>INDEX(Вычисления!Q:Q,MATCH(Прайс!B:B,Вычисления!A:A,0))</f>
        <v>в наличии</v>
      </c>
      <c r="Q41" s="33" t="str">
        <f>INDEX(Вычисления!J:J,MATCH(Прайс!B:B,Вычисления!A:A,0))</f>
        <v>Допустимый</v>
      </c>
      <c r="R41" s="33" t="str">
        <f>INDEX(Вычисления!B:B,MATCH(Прайс!B:B,Вычисления!A:A,0))</f>
        <v>Черный</v>
      </c>
      <c r="S41" s="34"/>
      <c r="T41" s="35"/>
      <c r="U41" s="35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</row>
    <row r="42" spans="1:65" ht="18">
      <c r="A42" s="10"/>
      <c r="B42" s="159" t="s">
        <v>343</v>
      </c>
      <c r="C42" s="62" t="str">
        <f>IF(P42="нет в наличии","Нет в наличии",INDEX(Вычисления!J:J,MATCH(Прайс!B:B,Вычисления!A:A,0)))</f>
        <v>Допустимый</v>
      </c>
      <c r="D42" s="193"/>
      <c r="E42" s="63">
        <f t="shared" si="0"/>
        <v>0</v>
      </c>
      <c r="F42" s="64">
        <f>INDEX(Вычисления!K:K,MATCH(Прайс!B:B,Вычисления!A:A,0))</f>
        <v>2.67</v>
      </c>
      <c r="G42" s="65">
        <f>INDEX(Вычисления!L:L,MATCH(Прайс!B:B,Вычисления!A:A,0))</f>
        <v>2.46</v>
      </c>
      <c r="H42" s="66">
        <f>INDEX(Вычисления!M:M,MATCH(Прайс!B:B,Вычисления!A:A,0))</f>
        <v>2.29</v>
      </c>
      <c r="I42" s="160">
        <f>INDEX(Вычисления!N:N,MATCH(Прайс!B:B,Вычисления!A:A,0))</f>
        <v>2</v>
      </c>
      <c r="J42" s="38"/>
      <c r="K42" s="39" t="s">
        <v>9</v>
      </c>
      <c r="L42" s="39"/>
      <c r="M42" s="39"/>
      <c r="N42" s="31">
        <f>IFERROR(INDEX(' остататок'!B:B,MATCH(Прайс!B:B,' остататок'!A:A,0)),0)</f>
        <v>2000</v>
      </c>
      <c r="O42" s="39">
        <f>Прайс!$D42*Прайс!$F42</f>
        <v>0</v>
      </c>
      <c r="P42" s="40" t="str">
        <f>INDEX(Вычисления!Q:Q,MATCH(Прайс!B:B,Вычисления!A:A,0))</f>
        <v>в наличии</v>
      </c>
      <c r="Q42" s="33" t="str">
        <f>INDEX(Вычисления!J:J,MATCH(Прайс!B:B,Вычисления!A:A,0))</f>
        <v>Допустимый</v>
      </c>
      <c r="R42" s="33" t="str">
        <f>INDEX(Вычисления!B:B,MATCH(Прайс!B:B,Вычисления!A:A,0))</f>
        <v>Черный</v>
      </c>
      <c r="S42" s="34"/>
      <c r="T42" s="35"/>
      <c r="U42" s="35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</row>
    <row r="43" spans="1:65" ht="18">
      <c r="A43" s="10"/>
      <c r="B43" s="159" t="s">
        <v>344</v>
      </c>
      <c r="C43" s="62" t="str">
        <f>IF(P43="нет в наличии","Нет в наличии",INDEX(Вычисления!J:J,MATCH(Прайс!B:B,Вычисления!A:A,0)))</f>
        <v>Допустимый</v>
      </c>
      <c r="D43" s="193"/>
      <c r="E43" s="63">
        <f t="shared" si="0"/>
        <v>0</v>
      </c>
      <c r="F43" s="64">
        <f>INDEX(Вычисления!K:K,MATCH(Прайс!B:B,Вычисления!A:A,0))</f>
        <v>4.17</v>
      </c>
      <c r="G43" s="65">
        <f>INDEX(Вычисления!L:L,MATCH(Прайс!B:B,Вычисления!A:A,0))</f>
        <v>3.85</v>
      </c>
      <c r="H43" s="66">
        <f>INDEX(Вычисления!M:M,MATCH(Прайс!B:B,Вычисления!A:A,0))</f>
        <v>3.57</v>
      </c>
      <c r="I43" s="160">
        <f>INDEX(Вычисления!N:N,MATCH(Прайс!B:B,Вычисления!A:A,0))</f>
        <v>3.13</v>
      </c>
      <c r="J43" s="38"/>
      <c r="K43" s="39" t="s">
        <v>9</v>
      </c>
      <c r="L43" s="39"/>
      <c r="M43" s="39"/>
      <c r="N43" s="31">
        <f>IFERROR(INDEX(' остататок'!B:B,MATCH(Прайс!B:B,' остататок'!A:A,0)),0)</f>
        <v>1000</v>
      </c>
      <c r="O43" s="39">
        <f>Прайс!$D43*Прайс!$F43</f>
        <v>0</v>
      </c>
      <c r="P43" s="40" t="str">
        <f>INDEX(Вычисления!Q:Q,MATCH(Прайс!B:B,Вычисления!A:A,0))</f>
        <v>в наличии</v>
      </c>
      <c r="Q43" s="33" t="str">
        <f>INDEX(Вычисления!J:J,MATCH(Прайс!B:B,Вычисления!A:A,0))</f>
        <v>Допустимый</v>
      </c>
      <c r="R43" s="33" t="str">
        <f>INDEX(Вычисления!B:B,MATCH(Прайс!B:B,Вычисления!A:A,0))</f>
        <v>Черный</v>
      </c>
      <c r="S43" s="34"/>
      <c r="T43" s="35"/>
      <c r="U43" s="35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</row>
    <row r="44" spans="1:65" ht="18">
      <c r="A44" s="10"/>
      <c r="B44" s="159" t="s">
        <v>345</v>
      </c>
      <c r="C44" s="62" t="str">
        <f>IF(P44="нет в наличии","Нет в наличии",INDEX(Вычисления!J:J,MATCH(Прайс!B:B,Вычисления!A:A,0)))</f>
        <v>Допустимый</v>
      </c>
      <c r="D44" s="193"/>
      <c r="E44" s="63">
        <f t="shared" si="0"/>
        <v>0</v>
      </c>
      <c r="F44" s="64">
        <f>INDEX(Вычисления!K:K,MATCH(Прайс!B:B,Вычисления!A:A,0))</f>
        <v>5.05</v>
      </c>
      <c r="G44" s="65">
        <f>INDEX(Вычисления!L:L,MATCH(Прайс!B:B,Вычисления!A:A,0))</f>
        <v>4.6900000000000004</v>
      </c>
      <c r="H44" s="66">
        <f>INDEX(Вычисления!M:M,MATCH(Прайс!B:B,Вычисления!A:A,0))</f>
        <v>4.3099999999999996</v>
      </c>
      <c r="I44" s="160">
        <f>INDEX(Вычисления!N:N,MATCH(Прайс!B:B,Вычисления!A:A,0))</f>
        <v>3.78</v>
      </c>
      <c r="J44" s="38"/>
      <c r="K44" s="39"/>
      <c r="L44" s="39"/>
      <c r="M44" s="39"/>
      <c r="N44" s="31">
        <f>IFERROR(INDEX(' остататок'!B:B,MATCH(Прайс!B:B,' остататок'!A:A,0)),0)</f>
        <v>1000</v>
      </c>
      <c r="O44" s="39">
        <f>Прайс!$D44*Прайс!$F44</f>
        <v>0</v>
      </c>
      <c r="P44" s="40" t="str">
        <f>INDEX(Вычисления!Q:Q,MATCH(Прайс!B:B,Вычисления!A:A,0))</f>
        <v>в наличии</v>
      </c>
      <c r="Q44" s="33" t="str">
        <f>INDEX(Вычисления!J:J,MATCH(Прайс!B:B,Вычисления!A:A,0))</f>
        <v>Допустимый</v>
      </c>
      <c r="R44" s="33" t="str">
        <f>INDEX(Вычисления!B:B,MATCH(Прайс!B:B,Вычисления!A:A,0))</f>
        <v>Черный</v>
      </c>
      <c r="S44" s="34"/>
      <c r="T44" s="35"/>
      <c r="U44" s="35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</row>
    <row r="45" spans="1:65" ht="18.75" thickBot="1">
      <c r="A45" s="10"/>
      <c r="B45" s="161" t="s">
        <v>346</v>
      </c>
      <c r="C45" s="162" t="str">
        <f>IF(P45="нет в наличии","Нет в наличии",INDEX(Вычисления!J:J,MATCH(Прайс!B:B,Вычисления!A:A,0)))</f>
        <v>Допустимый</v>
      </c>
      <c r="D45" s="194"/>
      <c r="E45" s="163">
        <f t="shared" si="0"/>
        <v>0</v>
      </c>
      <c r="F45" s="164">
        <f>INDEX(Вычисления!K:K,MATCH(Прайс!B:B,Вычисления!A:A,0))</f>
        <v>6.96</v>
      </c>
      <c r="G45" s="165">
        <f>INDEX(Вычисления!L:L,MATCH(Прайс!B:B,Вычисления!A:A,0))</f>
        <v>6.09</v>
      </c>
      <c r="H45" s="166">
        <f>INDEX(Вычисления!M:M,MATCH(Прайс!B:B,Вычисления!A:A,0))</f>
        <v>5.56</v>
      </c>
      <c r="I45" s="167">
        <f>INDEX(Вычисления!N:N,MATCH(Прайс!B:B,Вычисления!A:A,0))</f>
        <v>4.95</v>
      </c>
      <c r="J45" s="38"/>
      <c r="K45" s="39" t="s">
        <v>9</v>
      </c>
      <c r="L45" s="39"/>
      <c r="M45" s="39"/>
      <c r="N45" s="31">
        <f>IFERROR(INDEX(' остататок'!B:B,MATCH(Прайс!B:B,' остататок'!A:A,0)),0)</f>
        <v>1000</v>
      </c>
      <c r="O45" s="39">
        <f>Прайс!$D45*Прайс!$F45</f>
        <v>0</v>
      </c>
      <c r="P45" s="40" t="str">
        <f>INDEX(Вычисления!Q:Q,MATCH(Прайс!B:B,Вычисления!A:A,0))</f>
        <v>в наличии</v>
      </c>
      <c r="Q45" s="33" t="str">
        <f>INDEX(Вычисления!J:J,MATCH(Прайс!B:B,Вычисления!A:A,0))</f>
        <v>Допустимый</v>
      </c>
      <c r="R45" s="33" t="str">
        <f>INDEX(Вычисления!B:B,MATCH(Прайс!B:B,Вычисления!A:A,0))</f>
        <v>Черный</v>
      </c>
      <c r="S45" s="34"/>
      <c r="T45" s="35"/>
      <c r="U45" s="35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</row>
    <row r="46" spans="1:65" ht="30" customHeight="1" thickBot="1">
      <c r="A46" s="10"/>
      <c r="B46" s="59" t="s">
        <v>258</v>
      </c>
      <c r="C46" s="59"/>
      <c r="D46" s="195"/>
      <c r="E46" s="61"/>
      <c r="F46" s="61"/>
      <c r="G46" s="61"/>
      <c r="H46" s="61"/>
      <c r="I46" s="61"/>
      <c r="J46" s="41"/>
      <c r="K46" s="41"/>
      <c r="L46" s="41"/>
      <c r="M46" s="41"/>
      <c r="N46" s="31"/>
      <c r="O46" s="41"/>
      <c r="P46" s="42"/>
      <c r="Q46" s="33" t="e">
        <f>INDEX(Вычисления!J:J,MATCH(Прайс!B:B,Вычисления!A:A,0))</f>
        <v>#N/A</v>
      </c>
      <c r="R46" s="33" t="e">
        <f>INDEX(Вычисления!B:B,MATCH(Прайс!B:B,Вычисления!A:A,0))</f>
        <v>#N/A</v>
      </c>
      <c r="S46" s="34"/>
      <c r="T46" s="35"/>
      <c r="U46" s="35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</row>
    <row r="47" spans="1:65" ht="19.5" customHeight="1">
      <c r="A47" s="10"/>
      <c r="B47" s="152" t="s">
        <v>347</v>
      </c>
      <c r="C47" s="153" t="str">
        <f>IF(P47="нет в наличии","Нет в наличии",INDEX(Вычисления!J:J,MATCH(Прайс!B:B,Вычисления!A:A,0)))</f>
        <v>Лучший вариант</v>
      </c>
      <c r="D47" s="196"/>
      <c r="E47" s="154">
        <f t="shared" si="0"/>
        <v>0</v>
      </c>
      <c r="F47" s="168">
        <f>INDEX(Вычисления!K:K,MATCH(Прайс!B:B,Вычисления!A:A,0))</f>
        <v>0.75</v>
      </c>
      <c r="G47" s="169">
        <f>INDEX(Вычисления!L:L,MATCH(Прайс!B:B,Вычисления!A:A,0))</f>
        <v>0.69</v>
      </c>
      <c r="H47" s="170">
        <f>INDEX(Вычисления!M:M,MATCH(Прайс!B:B,Вычисления!A:A,0))</f>
        <v>0.64</v>
      </c>
      <c r="I47" s="171">
        <f>INDEX(Вычисления!N:N,MATCH(Прайс!B:B,Вычисления!A:A,0))</f>
        <v>0.56999999999999995</v>
      </c>
      <c r="J47" s="43"/>
      <c r="K47" s="44"/>
      <c r="L47" s="44"/>
      <c r="M47" s="44"/>
      <c r="N47" s="31">
        <f>IFERROR(INDEX(' остататок'!B:B,MATCH(Прайс!B:B,' остататок'!A:A,0)),0)</f>
        <v>8000</v>
      </c>
      <c r="O47" s="44">
        <f>Прайс!$D47*Прайс!$F47</f>
        <v>0</v>
      </c>
      <c r="P47" s="45" t="str">
        <f>INDEX(Вычисления!Q:Q,MATCH(Прайс!B:B,Вычисления!A:A,0))</f>
        <v>в наличии</v>
      </c>
      <c r="Q47" s="33" t="str">
        <f>INDEX(Вычисления!J:J,MATCH(Прайс!B:B,Вычисления!A:A,0))</f>
        <v>Лучший вариант</v>
      </c>
      <c r="R47" s="33" t="str">
        <f>INDEX(Вычисления!B:B,MATCH(Прайс!B:B,Вычисления!A:A,0))</f>
        <v>Прозрачный</v>
      </c>
      <c r="S47" s="34"/>
      <c r="T47" s="35"/>
      <c r="U47" s="35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</row>
    <row r="48" spans="1:65" ht="20.100000000000001" customHeight="1">
      <c r="A48" s="10"/>
      <c r="B48" s="159" t="s">
        <v>348</v>
      </c>
      <c r="C48" s="62" t="str">
        <f>IF(P48="нет в наличии","Нет в наличии",INDEX(Вычисления!J:J,MATCH(Прайс!B:B,Вычисления!A:A,0)))</f>
        <v>Допустимый</v>
      </c>
      <c r="D48" s="193"/>
      <c r="E48" s="63">
        <f t="shared" si="0"/>
        <v>0</v>
      </c>
      <c r="F48" s="64">
        <f>INDEX(Вычисления!K:K,MATCH(Прайс!B:B,Вычисления!A:A,0))</f>
        <v>0.9</v>
      </c>
      <c r="G48" s="65">
        <f>INDEX(Вычисления!L:L,MATCH(Прайс!B:B,Вычисления!A:A,0))</f>
        <v>0.83</v>
      </c>
      <c r="H48" s="66">
        <f>INDEX(Вычисления!M:M,MATCH(Прайс!B:B,Вычисления!A:A,0))</f>
        <v>0.77</v>
      </c>
      <c r="I48" s="160">
        <f>INDEX(Вычисления!N:N,MATCH(Прайс!B:B,Вычисления!A:A,0))</f>
        <v>0.68</v>
      </c>
      <c r="J48" s="38"/>
      <c r="K48" s="39" t="s">
        <v>9</v>
      </c>
      <c r="L48" s="39"/>
      <c r="M48" s="39"/>
      <c r="N48" s="31">
        <f>IFERROR(INDEX(' остататок'!B:B,MATCH(Прайс!B:B,' остататок'!A:A,0)),0)</f>
        <v>8000</v>
      </c>
      <c r="O48" s="39">
        <f>Прайс!$D48*Прайс!$F48</f>
        <v>0</v>
      </c>
      <c r="P48" s="40" t="str">
        <f>INDEX(Вычисления!Q:Q,MATCH(Прайс!B:B,Вычисления!A:A,0))</f>
        <v>в наличии</v>
      </c>
      <c r="Q48" s="33" t="str">
        <f>INDEX(Вычисления!J:J,MATCH(Прайс!B:B,Вычисления!A:A,0))</f>
        <v>Допустимый</v>
      </c>
      <c r="R48" s="33" t="str">
        <f>INDEX(Вычисления!B:B,MATCH(Прайс!B:B,Вычисления!A:A,0))</f>
        <v>Прозрачный</v>
      </c>
      <c r="S48" s="34"/>
      <c r="T48" s="35"/>
      <c r="U48" s="35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</row>
    <row r="49" spans="1:65" ht="20.100000000000001" customHeight="1">
      <c r="A49" s="10"/>
      <c r="B49" s="159" t="s">
        <v>349</v>
      </c>
      <c r="C49" s="62" t="str">
        <f>IF(P49="нет в наличии","Нет в наличии",INDEX(Вычисления!J:J,MATCH(Прайс!B:B,Вычисления!A:A,0)))</f>
        <v>Допустимый</v>
      </c>
      <c r="D49" s="193"/>
      <c r="E49" s="63">
        <f t="shared" si="0"/>
        <v>0</v>
      </c>
      <c r="F49" s="64">
        <f>INDEX(Вычисления!K:K,MATCH(Прайс!B:B,Вычисления!A:A,0))</f>
        <v>1.22</v>
      </c>
      <c r="G49" s="65">
        <f>INDEX(Вычисления!L:L,MATCH(Прайс!B:B,Вычисления!A:A,0))</f>
        <v>1.1200000000000001</v>
      </c>
      <c r="H49" s="66">
        <f>INDEX(Вычисления!M:M,MATCH(Прайс!B:B,Вычисления!A:A,0))</f>
        <v>1.04</v>
      </c>
      <c r="I49" s="160">
        <f>INDEX(Вычисления!N:N,MATCH(Прайс!B:B,Вычисления!A:A,0))</f>
        <v>0.91</v>
      </c>
      <c r="J49" s="38"/>
      <c r="K49" s="39" t="s">
        <v>9</v>
      </c>
      <c r="L49" s="39"/>
      <c r="M49" s="39"/>
      <c r="N49" s="31">
        <f>IFERROR(INDEX(' остататок'!B:B,MATCH(Прайс!B:B,' остататок'!A:A,0)),0)</f>
        <v>4000</v>
      </c>
      <c r="O49" s="39">
        <f>Прайс!$D49*Прайс!$F49</f>
        <v>0</v>
      </c>
      <c r="P49" s="40" t="str">
        <f>INDEX(Вычисления!Q:Q,MATCH(Прайс!B:B,Вычисления!A:A,0))</f>
        <v>в наличии</v>
      </c>
      <c r="Q49" s="33" t="str">
        <f>INDEX(Вычисления!J:J,MATCH(Прайс!B:B,Вычисления!A:A,0))</f>
        <v>Допустимый</v>
      </c>
      <c r="R49" s="33" t="str">
        <f>INDEX(Вычисления!B:B,MATCH(Прайс!B:B,Вычисления!A:A,0))</f>
        <v>Прозрачный</v>
      </c>
      <c r="S49" s="34"/>
      <c r="T49" s="35"/>
      <c r="U49" s="35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</row>
    <row r="50" spans="1:65" ht="20.100000000000001" customHeight="1">
      <c r="A50" s="10"/>
      <c r="B50" s="159" t="s">
        <v>350</v>
      </c>
      <c r="C50" s="62" t="str">
        <f>IF(P50="нет в наличии","Нет в наличии",INDEX(Вычисления!J:J,MATCH(Прайс!B:B,Вычисления!A:A,0)))</f>
        <v>Допустимый</v>
      </c>
      <c r="D50" s="193"/>
      <c r="E50" s="63">
        <f t="shared" si="0"/>
        <v>0</v>
      </c>
      <c r="F50" s="64">
        <f>INDEX(Вычисления!K:K,MATCH(Прайс!B:B,Вычисления!A:A,0))</f>
        <v>1.47</v>
      </c>
      <c r="G50" s="65">
        <f>INDEX(Вычисления!L:L,MATCH(Прайс!B:B,Вычисления!A:A,0))</f>
        <v>1.35</v>
      </c>
      <c r="H50" s="66">
        <f>INDEX(Вычисления!M:M,MATCH(Прайс!B:B,Вычисления!A:A,0))</f>
        <v>1.26</v>
      </c>
      <c r="I50" s="160">
        <f>INDEX(Вычисления!N:N,MATCH(Прайс!B:B,Вычисления!A:A,0))</f>
        <v>1.1000000000000001</v>
      </c>
      <c r="J50" s="38"/>
      <c r="K50" s="39" t="s">
        <v>9</v>
      </c>
      <c r="L50" s="39"/>
      <c r="M50" s="39"/>
      <c r="N50" s="31">
        <f>IFERROR(INDEX(' остататок'!B:B,MATCH(Прайс!B:B,' остататок'!A:A,0)),0)</f>
        <v>4000</v>
      </c>
      <c r="O50" s="39">
        <f>Прайс!$D50*Прайс!$F50</f>
        <v>0</v>
      </c>
      <c r="P50" s="40" t="str">
        <f>INDEX(Вычисления!Q:Q,MATCH(Прайс!B:B,Вычисления!A:A,0))</f>
        <v>в наличии</v>
      </c>
      <c r="Q50" s="33" t="str">
        <f>INDEX(Вычисления!J:J,MATCH(Прайс!B:B,Вычисления!A:A,0))</f>
        <v>Допустимый</v>
      </c>
      <c r="R50" s="33" t="str">
        <f>INDEX(Вычисления!B:B,MATCH(Прайс!B:B,Вычисления!A:A,0))</f>
        <v>Прозрачный</v>
      </c>
      <c r="S50" s="34"/>
      <c r="T50" s="35"/>
      <c r="U50" s="35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</row>
    <row r="51" spans="1:65" ht="20.100000000000001" customHeight="1">
      <c r="A51" s="10"/>
      <c r="B51" s="159" t="s">
        <v>351</v>
      </c>
      <c r="C51" s="62" t="str">
        <f>IF(P51="нет в наличии","Нет в наличии",INDEX(Вычисления!J:J,MATCH(Прайс!B:B,Вычисления!A:A,0)))</f>
        <v>Допустимый</v>
      </c>
      <c r="D51" s="193"/>
      <c r="E51" s="63">
        <f t="shared" si="0"/>
        <v>0</v>
      </c>
      <c r="F51" s="64">
        <f>INDEX(Вычисления!K:K,MATCH(Прайс!B:B,Вычисления!A:A,0))</f>
        <v>1.65</v>
      </c>
      <c r="G51" s="65">
        <f>INDEX(Вычисления!L:L,MATCH(Прайс!B:B,Вычисления!A:A,0))</f>
        <v>1.52</v>
      </c>
      <c r="H51" s="66">
        <f>INDEX(Вычисления!M:M,MATCH(Прайс!B:B,Вычисления!A:A,0))</f>
        <v>1.28</v>
      </c>
      <c r="I51" s="160">
        <f>INDEX(Вычисления!N:N,MATCH(Прайс!B:B,Вычисления!A:A,0))</f>
        <v>1.23</v>
      </c>
      <c r="J51" s="38"/>
      <c r="K51" s="39"/>
      <c r="L51" s="39"/>
      <c r="M51" s="39"/>
      <c r="N51" s="31">
        <f>IFERROR(INDEX(' остататок'!B:B,MATCH(Прайс!B:B,' остататок'!A:A,0)),0)</f>
        <v>3000</v>
      </c>
      <c r="O51" s="39">
        <f>Прайс!$D51*Прайс!$F51</f>
        <v>0</v>
      </c>
      <c r="P51" s="40" t="str">
        <f>INDEX(Вычисления!Q:Q,MATCH(Прайс!B:B,Вычисления!A:A,0))</f>
        <v>в наличии</v>
      </c>
      <c r="Q51" s="33" t="str">
        <f>INDEX(Вычисления!J:J,MATCH(Прайс!B:B,Вычисления!A:A,0))</f>
        <v>Допустимый</v>
      </c>
      <c r="R51" s="33" t="str">
        <f>INDEX(Вычисления!B:B,MATCH(Прайс!B:B,Вычисления!A:A,0))</f>
        <v>Прозрачный</v>
      </c>
      <c r="S51" s="34"/>
      <c r="T51" s="35"/>
      <c r="U51" s="35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</row>
    <row r="52" spans="1:65" ht="20.100000000000001" customHeight="1">
      <c r="A52" s="10"/>
      <c r="B52" s="159" t="s">
        <v>352</v>
      </c>
      <c r="C52" s="62" t="str">
        <f>IF(P52="нет в наличии","Нет в наличии",INDEX(Вычисления!J:J,MATCH(Прайс!B:B,Вычисления!A:A,0)))</f>
        <v>Допустимый</v>
      </c>
      <c r="D52" s="193"/>
      <c r="E52" s="63">
        <f t="shared" si="0"/>
        <v>0</v>
      </c>
      <c r="F52" s="64">
        <f>INDEX(Вычисления!K:K,MATCH(Прайс!B:B,Вычисления!A:A,0))</f>
        <v>1.58</v>
      </c>
      <c r="G52" s="65">
        <f>INDEX(Вычисления!L:L,MATCH(Прайс!B:B,Вычисления!A:A,0))</f>
        <v>1.46</v>
      </c>
      <c r="H52" s="66">
        <f>INDEX(Вычисления!M:M,MATCH(Прайс!B:B,Вычисления!A:A,0))</f>
        <v>1.36</v>
      </c>
      <c r="I52" s="160">
        <f>INDEX(Вычисления!N:N,MATCH(Прайс!B:B,Вычисления!A:A,0))</f>
        <v>1.19</v>
      </c>
      <c r="J52" s="38"/>
      <c r="K52" s="39" t="s">
        <v>9</v>
      </c>
      <c r="L52" s="39"/>
      <c r="M52" s="39"/>
      <c r="N52" s="31">
        <f>IFERROR(INDEX(' остататок'!B:B,MATCH(Прайс!B:B,' остататок'!A:A,0)),0)</f>
        <v>4000</v>
      </c>
      <c r="O52" s="39">
        <f>Прайс!$D52*Прайс!$F52</f>
        <v>0</v>
      </c>
      <c r="P52" s="40" t="str">
        <f>INDEX(Вычисления!Q:Q,MATCH(Прайс!B:B,Вычисления!A:A,0))</f>
        <v>в наличии</v>
      </c>
      <c r="Q52" s="33" t="str">
        <f>INDEX(Вычисления!J:J,MATCH(Прайс!B:B,Вычисления!A:A,0))</f>
        <v>Допустимый</v>
      </c>
      <c r="R52" s="33" t="str">
        <f>INDEX(Вычисления!B:B,MATCH(Прайс!B:B,Вычисления!A:A,0))</f>
        <v>Прозрачный</v>
      </c>
      <c r="S52" s="34"/>
      <c r="T52" s="35"/>
      <c r="U52" s="35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</row>
    <row r="53" spans="1:65" ht="20.100000000000001" customHeight="1">
      <c r="A53" s="10"/>
      <c r="B53" s="159" t="s">
        <v>423</v>
      </c>
      <c r="C53" s="62" t="str">
        <f>IF(P53="нет в наличии","Нет в наличии",INDEX(Вычисления!J:J,MATCH(Прайс!B:B,Вычисления!A:A,0)))</f>
        <v>Допустимый</v>
      </c>
      <c r="D53" s="193"/>
      <c r="E53" s="63">
        <f t="shared" ref="E53" si="1">IF(D53&gt;=N53,IF($O$8&gt;=100000,D53*I53,IF($O$8&gt;=30000,D53*H53,D53*G53)),IF($O$8&gt;=100000,D53*I53,IF($O$8&gt;=30000,D53*H53,IF($O$8&gt;=5000,D53*G53,D53*F53))))</f>
        <v>0</v>
      </c>
      <c r="F53" s="64">
        <f>INDEX(Вычисления!K:K,MATCH(Прайс!B:B,Вычисления!A:A,0))</f>
        <v>1.7</v>
      </c>
      <c r="G53" s="65">
        <f>INDEX(Вычисления!L:L,MATCH(Прайс!B:B,Вычисления!A:A,0))</f>
        <v>1.55</v>
      </c>
      <c r="H53" s="66">
        <f>INDEX(Вычисления!M:M,MATCH(Прайс!B:B,Вычисления!A:A,0))</f>
        <v>1.32</v>
      </c>
      <c r="I53" s="160">
        <f>INDEX(Вычисления!N:N,MATCH(Прайс!B:B,Вычисления!A:A,0))</f>
        <v>1.25</v>
      </c>
      <c r="J53" s="38"/>
      <c r="K53" s="39" t="s">
        <v>9</v>
      </c>
      <c r="L53" s="39"/>
      <c r="M53" s="39"/>
      <c r="N53" s="31">
        <f>IFERROR(INDEX(' остататок'!B:B,MATCH(Прайс!B:B,' остататок'!A:A,0)),0)</f>
        <v>3000</v>
      </c>
      <c r="O53" s="39">
        <f>Прайс!$D53*Прайс!$F53</f>
        <v>0</v>
      </c>
      <c r="P53" s="40" t="str">
        <f>INDEX(Вычисления!Q:Q,MATCH(Прайс!B:B,Вычисления!A:A,0))</f>
        <v>в наличии</v>
      </c>
      <c r="Q53" s="33" t="str">
        <f>INDEX(Вычисления!J:J,MATCH(Прайс!B:B,Вычисления!A:A,0))</f>
        <v>Допустимый</v>
      </c>
      <c r="R53" s="33" t="str">
        <f>INDEX(Вычисления!B:B,MATCH(Прайс!B:B,Вычисления!A:A,0))</f>
        <v>Прозрачный</v>
      </c>
      <c r="S53" s="34"/>
      <c r="T53" s="35"/>
      <c r="U53" s="35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</row>
    <row r="54" spans="1:65" ht="20.100000000000001" customHeight="1">
      <c r="A54" s="10"/>
      <c r="B54" s="159" t="s">
        <v>353</v>
      </c>
      <c r="C54" s="62" t="str">
        <f>IF(P54="нет в наличии","Нет в наличии",INDEX(Вычисления!J:J,MATCH(Прайс!B:B,Вычисления!A:A,0)))</f>
        <v>Допустимый</v>
      </c>
      <c r="D54" s="193"/>
      <c r="E54" s="63">
        <f t="shared" si="0"/>
        <v>0</v>
      </c>
      <c r="F54" s="64">
        <f>INDEX(Вычисления!K:K,MATCH(Прайс!B:B,Вычисления!A:A,0))</f>
        <v>2</v>
      </c>
      <c r="G54" s="65">
        <f>INDEX(Вычисления!L:L,MATCH(Прайс!B:B,Вычисления!A:A,0))</f>
        <v>1.84</v>
      </c>
      <c r="H54" s="66">
        <f>INDEX(Вычисления!M:M,MATCH(Прайс!B:B,Вычисления!A:A,0))</f>
        <v>1.71</v>
      </c>
      <c r="I54" s="160">
        <f>INDEX(Вычисления!N:N,MATCH(Прайс!B:B,Вычисления!A:A,0))</f>
        <v>1.5</v>
      </c>
      <c r="J54" s="38"/>
      <c r="K54" s="39"/>
      <c r="L54" s="39"/>
      <c r="M54" s="39"/>
      <c r="N54" s="31">
        <f>IFERROR(INDEX(' остататок'!B:B,MATCH(Прайс!B:B,' остататок'!A:A,0)),0)</f>
        <v>2000</v>
      </c>
      <c r="O54" s="39">
        <f>Прайс!$D54*Прайс!$F54</f>
        <v>0</v>
      </c>
      <c r="P54" s="40" t="str">
        <f>INDEX(Вычисления!Q:Q,MATCH(Прайс!B:B,Вычисления!A:A,0))</f>
        <v>в наличии</v>
      </c>
      <c r="Q54" s="33" t="str">
        <f>INDEX(Вычисления!J:J,MATCH(Прайс!B:B,Вычисления!A:A,0))</f>
        <v>Допустимый</v>
      </c>
      <c r="R54" s="33" t="str">
        <f>INDEX(Вычисления!B:B,MATCH(Прайс!B:B,Вычисления!A:A,0))</f>
        <v>Прозрачный</v>
      </c>
      <c r="S54" s="34"/>
      <c r="T54" s="35"/>
      <c r="U54" s="35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</row>
    <row r="55" spans="1:65" ht="20.100000000000001" customHeight="1">
      <c r="A55" s="10"/>
      <c r="B55" s="159" t="s">
        <v>354</v>
      </c>
      <c r="C55" s="62" t="str">
        <f>IF(P55="нет в наличии","Нет в наличии",INDEX(Вычисления!J:J,MATCH(Прайс!B:B,Вычисления!A:A,0)))</f>
        <v>Допустимый</v>
      </c>
      <c r="D55" s="193"/>
      <c r="E55" s="63">
        <f t="shared" si="0"/>
        <v>0</v>
      </c>
      <c r="F55" s="64">
        <f>INDEX(Вычисления!K:K,MATCH(Прайс!B:B,Вычисления!A:A,0))</f>
        <v>2.4700000000000002</v>
      </c>
      <c r="G55" s="65">
        <f>INDEX(Вычисления!L:L,MATCH(Прайс!B:B,Вычисления!A:A,0))</f>
        <v>2.2799999999999998</v>
      </c>
      <c r="H55" s="66">
        <f>INDEX(Вычисления!M:M,MATCH(Прайс!B:B,Вычисления!A:A,0))</f>
        <v>2.11</v>
      </c>
      <c r="I55" s="160">
        <f>INDEX(Вычисления!N:N,MATCH(Прайс!B:B,Вычисления!A:A,0))</f>
        <v>1.85</v>
      </c>
      <c r="J55" s="38"/>
      <c r="K55" s="39" t="s">
        <v>9</v>
      </c>
      <c r="L55" s="39"/>
      <c r="M55" s="39"/>
      <c r="N55" s="31">
        <f>IFERROR(INDEX(' остататок'!B:B,MATCH(Прайс!B:B,' остататок'!A:A,0)),0)</f>
        <v>2000</v>
      </c>
      <c r="O55" s="39">
        <f>Прайс!$D55*Прайс!$F55</f>
        <v>0</v>
      </c>
      <c r="P55" s="40" t="str">
        <f>INDEX(Вычисления!Q:Q,MATCH(Прайс!B:B,Вычисления!A:A,0))</f>
        <v>в наличии</v>
      </c>
      <c r="Q55" s="33" t="str">
        <f>INDEX(Вычисления!J:J,MATCH(Прайс!B:B,Вычисления!A:A,0))</f>
        <v>Допустимый</v>
      </c>
      <c r="R55" s="33" t="str">
        <f>INDEX(Вычисления!B:B,MATCH(Прайс!B:B,Вычисления!A:A,0))</f>
        <v>Прозрачный</v>
      </c>
      <c r="S55" s="34"/>
      <c r="T55" s="35"/>
      <c r="U55" s="35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</row>
    <row r="56" spans="1:65" ht="20.100000000000001" customHeight="1">
      <c r="A56" s="10"/>
      <c r="B56" s="159" t="s">
        <v>355</v>
      </c>
      <c r="C56" s="62" t="str">
        <f>IF(P56="нет в наличии","Нет в наличии",INDEX(Вычисления!J:J,MATCH(Прайс!B:B,Вычисления!A:A,0)))</f>
        <v>Допустимый</v>
      </c>
      <c r="D56" s="193"/>
      <c r="E56" s="63">
        <f t="shared" si="0"/>
        <v>0</v>
      </c>
      <c r="F56" s="64">
        <f>INDEX(Вычисления!K:K,MATCH(Прайс!B:B,Вычисления!A:A,0))</f>
        <v>3.42</v>
      </c>
      <c r="G56" s="65">
        <f>INDEX(Вычисления!L:L,MATCH(Прайс!B:B,Вычисления!A:A,0))</f>
        <v>3.15</v>
      </c>
      <c r="H56" s="66">
        <f>INDEX(Вычисления!M:M,MATCH(Прайс!B:B,Вычисления!A:A,0))</f>
        <v>2.93</v>
      </c>
      <c r="I56" s="160">
        <f>INDEX(Вычисления!N:N,MATCH(Прайс!B:B,Вычисления!A:A,0))</f>
        <v>2.56</v>
      </c>
      <c r="J56" s="38"/>
      <c r="K56" s="39" t="s">
        <v>9</v>
      </c>
      <c r="L56" s="39"/>
      <c r="M56" s="39"/>
      <c r="N56" s="31">
        <f>IFERROR(INDEX(' остататок'!B:B,MATCH(Прайс!B:B,' остататок'!A:A,0)),0)</f>
        <v>1000</v>
      </c>
      <c r="O56" s="39">
        <f>Прайс!$D56*Прайс!$F56</f>
        <v>0</v>
      </c>
      <c r="P56" s="40" t="str">
        <f>INDEX(Вычисления!Q:Q,MATCH(Прайс!B:B,Вычисления!A:A,0))</f>
        <v>в наличии</v>
      </c>
      <c r="Q56" s="33" t="str">
        <f>INDEX(Вычисления!J:J,MATCH(Прайс!B:B,Вычисления!A:A,0))</f>
        <v>Допустимый</v>
      </c>
      <c r="R56" s="33" t="str">
        <f>INDEX(Вычисления!B:B,MATCH(Прайс!B:B,Вычисления!A:A,0))</f>
        <v>Прозрачный</v>
      </c>
      <c r="S56" s="34"/>
      <c r="T56" s="35"/>
      <c r="U56" s="35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</row>
    <row r="57" spans="1:65" ht="20.100000000000001" customHeight="1">
      <c r="A57" s="10"/>
      <c r="B57" s="159" t="s">
        <v>356</v>
      </c>
      <c r="C57" s="62" t="str">
        <f>IF(P57="нет в наличии","Нет в наличии",INDEX(Вычисления!J:J,MATCH(Прайс!B:B,Вычисления!A:A,0)))</f>
        <v>Допустимый</v>
      </c>
      <c r="D57" s="193"/>
      <c r="E57" s="63">
        <f t="shared" si="0"/>
        <v>0</v>
      </c>
      <c r="F57" s="64">
        <f>INDEX(Вычисления!K:K,MATCH(Прайс!B:B,Вычисления!A:A,0))</f>
        <v>4.75</v>
      </c>
      <c r="G57" s="65">
        <f>INDEX(Вычисления!L:L,MATCH(Прайс!B:B,Вычисления!A:A,0))</f>
        <v>4.38</v>
      </c>
      <c r="H57" s="66">
        <f>INDEX(Вычисления!M:M,MATCH(Прайс!B:B,Вычисления!A:A,0))</f>
        <v>4.07</v>
      </c>
      <c r="I57" s="160">
        <f>INDEX(Вычисления!N:N,MATCH(Прайс!B:B,Вычисления!A:A,0))</f>
        <v>3.56</v>
      </c>
      <c r="J57" s="38"/>
      <c r="K57" s="39" t="s">
        <v>9</v>
      </c>
      <c r="L57" s="39"/>
      <c r="M57" s="39"/>
      <c r="N57" s="31">
        <f>IFERROR(INDEX(' остататок'!B:B,MATCH(Прайс!B:B,' остататок'!A:A,0)),0)</f>
        <v>1000</v>
      </c>
      <c r="O57" s="39">
        <f>Прайс!$D57*Прайс!$F57</f>
        <v>0</v>
      </c>
      <c r="P57" s="40" t="str">
        <f>INDEX(Вычисления!Q:Q,MATCH(Прайс!B:B,Вычисления!A:A,0))</f>
        <v>в наличии</v>
      </c>
      <c r="Q57" s="33" t="str">
        <f>INDEX(Вычисления!J:J,MATCH(Прайс!B:B,Вычисления!A:A,0))</f>
        <v>Допустимый</v>
      </c>
      <c r="R57" s="33" t="str">
        <f>INDEX(Вычисления!B:B,MATCH(Прайс!B:B,Вычисления!A:A,0))</f>
        <v>Прозрачный</v>
      </c>
      <c r="S57" s="34"/>
      <c r="T57" s="35"/>
      <c r="U57" s="35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</row>
    <row r="58" spans="1:65" ht="20.100000000000001" customHeight="1">
      <c r="A58" s="10"/>
      <c r="B58" s="159" t="s">
        <v>357</v>
      </c>
      <c r="C58" s="62" t="str">
        <f>IF(P58="нет в наличии","Нет в наличии",INDEX(Вычисления!J:J,MATCH(Прайс!B:B,Вычисления!A:A,0)))</f>
        <v>Допустимый</v>
      </c>
      <c r="D58" s="193"/>
      <c r="E58" s="63">
        <f t="shared" si="0"/>
        <v>0</v>
      </c>
      <c r="F58" s="64">
        <f>INDEX(Вычисления!K:K,MATCH(Прайс!B:B,Вычисления!A:A,0))</f>
        <v>5.83</v>
      </c>
      <c r="G58" s="65">
        <f>INDEX(Вычисления!L:L,MATCH(Прайс!B:B,Вычисления!A:A,0))</f>
        <v>5.38</v>
      </c>
      <c r="H58" s="66">
        <f>INDEX(Вычисления!M:M,MATCH(Прайс!B:B,Вычисления!A:A,0))</f>
        <v>5</v>
      </c>
      <c r="I58" s="160">
        <f>INDEX(Вычисления!N:N,MATCH(Прайс!B:B,Вычисления!A:A,0))</f>
        <v>4.38</v>
      </c>
      <c r="J58" s="38"/>
      <c r="K58" s="39" t="s">
        <v>9</v>
      </c>
      <c r="L58" s="39"/>
      <c r="M58" s="39"/>
      <c r="N58" s="31">
        <f>IFERROR(INDEX(' остататок'!B:B,MATCH(Прайс!B:B,' остататок'!A:A,0)),0)</f>
        <v>800</v>
      </c>
      <c r="O58" s="39">
        <f>Прайс!$D58*Прайс!$F58</f>
        <v>0</v>
      </c>
      <c r="P58" s="40" t="str">
        <f>INDEX(Вычисления!Q:Q,MATCH(Прайс!B:B,Вычисления!A:A,0))</f>
        <v>в наличии</v>
      </c>
      <c r="Q58" s="33" t="str">
        <f>INDEX(Вычисления!J:J,MATCH(Прайс!B:B,Вычисления!A:A,0))</f>
        <v>Допустимый</v>
      </c>
      <c r="R58" s="33" t="str">
        <f>INDEX(Вычисления!B:B,MATCH(Прайс!B:B,Вычисления!A:A,0))</f>
        <v>Прозрачный</v>
      </c>
      <c r="S58" s="34"/>
      <c r="T58" s="35"/>
      <c r="U58" s="35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</row>
    <row r="59" spans="1:65" ht="20.100000000000001" customHeight="1">
      <c r="A59" s="10"/>
      <c r="B59" s="159" t="s">
        <v>358</v>
      </c>
      <c r="C59" s="62" t="str">
        <f>IF(P59="нет в наличии","Нет в наличии",INDEX(Вычисления!J:J,MATCH(Прайс!B:B,Вычисления!A:A,0)))</f>
        <v>Допустимый</v>
      </c>
      <c r="D59" s="193"/>
      <c r="E59" s="63">
        <f t="shared" si="0"/>
        <v>0</v>
      </c>
      <c r="F59" s="64">
        <f>INDEX(Вычисления!K:K,MATCH(Прайс!B:B,Вычисления!A:A,0))</f>
        <v>7.63</v>
      </c>
      <c r="G59" s="65">
        <f>INDEX(Вычисления!L:L,MATCH(Прайс!B:B,Вычисления!A:A,0))</f>
        <v>7.04</v>
      </c>
      <c r="H59" s="66">
        <f>INDEX(Вычисления!M:M,MATCH(Прайс!B:B,Вычисления!A:A,0))</f>
        <v>6.54</v>
      </c>
      <c r="I59" s="160">
        <f>INDEX(Вычисления!N:N,MATCH(Прайс!B:B,Вычисления!A:A,0))</f>
        <v>5.73</v>
      </c>
      <c r="J59" s="38"/>
      <c r="K59" s="39"/>
      <c r="L59" s="39"/>
      <c r="M59" s="39"/>
      <c r="N59" s="31">
        <f>IFERROR(INDEX(' остататок'!B:B,MATCH(Прайс!B:B,' остататок'!A:A,0)),0)</f>
        <v>500</v>
      </c>
      <c r="O59" s="39">
        <f>Прайс!$D59*Прайс!$F59</f>
        <v>0</v>
      </c>
      <c r="P59" s="40" t="str">
        <f>INDEX(Вычисления!Q:Q,MATCH(Прайс!B:B,Вычисления!A:A,0))</f>
        <v>в наличии</v>
      </c>
      <c r="Q59" s="33" t="str">
        <f>INDEX(Вычисления!J:J,MATCH(Прайс!B:B,Вычисления!A:A,0))</f>
        <v>Допустимый</v>
      </c>
      <c r="R59" s="33" t="str">
        <f>INDEX(Вычисления!B:B,MATCH(Прайс!B:B,Вычисления!A:A,0))</f>
        <v>Прозрачный</v>
      </c>
      <c r="S59" s="34"/>
      <c r="T59" s="35"/>
      <c r="U59" s="35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</row>
    <row r="60" spans="1:65" ht="20.100000000000001" customHeight="1" thickBot="1">
      <c r="A60" s="10"/>
      <c r="B60" s="161" t="s">
        <v>359</v>
      </c>
      <c r="C60" s="162" t="str">
        <f>IF(P60="нет в наличии","Нет в наличии",INDEX(Вычисления!J:J,MATCH(Прайс!B:B,Вычисления!A:A,0)))</f>
        <v>Допустимый</v>
      </c>
      <c r="D60" s="194"/>
      <c r="E60" s="163">
        <f t="shared" si="0"/>
        <v>0</v>
      </c>
      <c r="F60" s="164">
        <f>INDEX(Вычисления!K:K,MATCH(Прайс!B:B,Вычисления!A:A,0))</f>
        <v>8.56</v>
      </c>
      <c r="G60" s="165">
        <f>INDEX(Вычисления!L:L,MATCH(Прайс!B:B,Вычисления!A:A,0))</f>
        <v>7.9</v>
      </c>
      <c r="H60" s="166">
        <f>INDEX(Вычисления!M:M,MATCH(Прайс!B:B,Вычисления!A:A,0))</f>
        <v>7.34</v>
      </c>
      <c r="I60" s="167">
        <f>INDEX(Вычисления!N:N,MATCH(Прайс!B:B,Вычисления!A:A,0))</f>
        <v>6.42</v>
      </c>
      <c r="J60" s="38"/>
      <c r="K60" s="39"/>
      <c r="L60" s="39"/>
      <c r="M60" s="39"/>
      <c r="N60" s="31">
        <f>IFERROR(INDEX(' остататок'!B:B,MATCH(Прайс!B:B,' остататок'!A:A,0)),0)</f>
        <v>500</v>
      </c>
      <c r="O60" s="39">
        <f>Прайс!$D60*Прайс!$F60</f>
        <v>0</v>
      </c>
      <c r="P60" s="40" t="str">
        <f>INDEX(Вычисления!Q:Q,MATCH(Прайс!B:B,Вычисления!A:A,0))</f>
        <v>в наличии</v>
      </c>
      <c r="Q60" s="33" t="str">
        <f>INDEX(Вычисления!J:J,MATCH(Прайс!B:B,Вычисления!A:A,0))</f>
        <v>Допустимый</v>
      </c>
      <c r="R60" s="33" t="str">
        <f>INDEX(Вычисления!B:B,MATCH(Прайс!B:B,Вычисления!A:A,0))</f>
        <v>Прозрачный</v>
      </c>
      <c r="S60" s="34"/>
      <c r="T60" s="35"/>
      <c r="U60" s="35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</row>
    <row r="61" spans="1:65" ht="30" customHeight="1" thickBot="1">
      <c r="A61" s="10"/>
      <c r="B61" s="59" t="s">
        <v>259</v>
      </c>
      <c r="C61" s="59"/>
      <c r="D61" s="195"/>
      <c r="E61" s="61"/>
      <c r="F61" s="61"/>
      <c r="G61" s="61"/>
      <c r="H61" s="61"/>
      <c r="I61" s="61"/>
      <c r="J61" s="36"/>
      <c r="K61" s="36"/>
      <c r="L61" s="36"/>
      <c r="M61" s="36"/>
      <c r="N61" s="31"/>
      <c r="O61" s="36"/>
      <c r="P61" s="37"/>
      <c r="Q61" s="33" t="e">
        <f>INDEX(Вычисления!J:J,MATCH(Прайс!B:B,Вычисления!A:A,0))</f>
        <v>#N/A</v>
      </c>
      <c r="R61" s="33" t="e">
        <f>INDEX(Вычисления!B:B,MATCH(Прайс!B:B,Вычисления!A:A,0))</f>
        <v>#N/A</v>
      </c>
      <c r="S61" s="34"/>
      <c r="T61" s="35"/>
      <c r="U61" s="35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</row>
    <row r="62" spans="1:65" ht="20.100000000000001" customHeight="1">
      <c r="A62" s="10"/>
      <c r="B62" s="152" t="s">
        <v>414</v>
      </c>
      <c r="C62" s="153" t="str">
        <f>IF(P62="нет в наличии","Нет в наличии",INDEX(Вычисления!J:J,MATCH(Прайс!B:B,Вычисления!A:A,0)))</f>
        <v>Лучший вариант</v>
      </c>
      <c r="D62" s="192"/>
      <c r="E62" s="154">
        <f t="shared" ref="E62:E64" si="2">IF(D62&gt;=N62,IF($O$8&gt;=100000,D62*I62,IF($O$8&gt;=30000,D62*H62,D62*G62)),IF($O$8&gt;=100000,D62*I62,IF($O$8&gt;=30000,D62*H62,IF($O$8&gt;=5000,D62*G62,D62*F62))))</f>
        <v>0</v>
      </c>
      <c r="F62" s="155">
        <f>INDEX(Вычисления!K:K,MATCH(Прайс!B:B,Вычисления!A:A,0))</f>
        <v>0.72</v>
      </c>
      <c r="G62" s="156">
        <f>INDEX(Вычисления!L:L,MATCH(Прайс!B:B,Вычисления!A:A,0))</f>
        <v>0.66</v>
      </c>
      <c r="H62" s="157">
        <f>INDEX(Вычисления!M:M,MATCH(Прайс!B:B,Вычисления!A:A,0))</f>
        <v>0.61</v>
      </c>
      <c r="I62" s="158">
        <f>INDEX(Вычисления!N:N,MATCH(Прайс!B:B,Вычисления!A:A,0))</f>
        <v>0.54</v>
      </c>
      <c r="J62" s="38"/>
      <c r="K62" s="39" t="s">
        <v>9</v>
      </c>
      <c r="L62" s="39"/>
      <c r="M62" s="39"/>
      <c r="N62" s="31">
        <f>IFERROR(INDEX(' остататок'!B:B,MATCH(Прайс!B:B,' остататок'!A:A,0)),0)</f>
        <v>8000</v>
      </c>
      <c r="O62" s="39">
        <f>Прайс!$D62*Прайс!$F62</f>
        <v>0</v>
      </c>
      <c r="P62" s="40" t="str">
        <f>INDEX(Вычисления!Q:Q,MATCH(Прайс!B:B,Вычисления!A:A,0))</f>
        <v>в наличии</v>
      </c>
      <c r="Q62" s="33" t="str">
        <f>INDEX(Вычисления!J:J,MATCH(Прайс!B:B,Вычисления!A:A,0))</f>
        <v>Лучший вариант</v>
      </c>
      <c r="R62" s="33" t="str">
        <f>INDEX(Вычисления!B:B,MATCH(Прайс!B:B,Вычисления!A:A,0))</f>
        <v>БОП</v>
      </c>
      <c r="S62" s="34"/>
      <c r="T62" s="35"/>
      <c r="U62" s="35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</row>
    <row r="63" spans="1:65" ht="20.100000000000001" customHeight="1">
      <c r="A63" s="10"/>
      <c r="B63" s="159" t="s">
        <v>413</v>
      </c>
      <c r="C63" s="62" t="str">
        <f>IF(P63="нет в наличии","Нет в наличии",INDEX(Вычисления!J:J,MATCH(Прайс!B:B,Вычисления!A:A,0)))</f>
        <v>Допустимый</v>
      </c>
      <c r="D63" s="193"/>
      <c r="E63" s="63">
        <f t="shared" si="2"/>
        <v>0</v>
      </c>
      <c r="F63" s="64">
        <f>INDEX(Вычисления!K:K,MATCH(Прайс!B:B,Вычисления!A:A,0))</f>
        <v>0.82</v>
      </c>
      <c r="G63" s="65">
        <f>INDEX(Вычисления!L:L,MATCH(Прайс!B:B,Вычисления!A:A,0))</f>
        <v>0.75</v>
      </c>
      <c r="H63" s="66">
        <f>INDEX(Вычисления!M:M,MATCH(Прайс!B:B,Вычисления!A:A,0))</f>
        <v>0.7</v>
      </c>
      <c r="I63" s="160">
        <f>INDEX(Вычисления!N:N,MATCH(Прайс!B:B,Вычисления!A:A,0))</f>
        <v>0.61</v>
      </c>
      <c r="J63" s="38"/>
      <c r="K63" s="39" t="s">
        <v>9</v>
      </c>
      <c r="L63" s="39"/>
      <c r="M63" s="39"/>
      <c r="N63" s="31">
        <f>IFERROR(INDEX(' остататок'!B:B,MATCH(Прайс!B:B,' остататок'!A:A,0)),0)</f>
        <v>8000</v>
      </c>
      <c r="O63" s="39">
        <f>Прайс!$D63*Прайс!$F63</f>
        <v>0</v>
      </c>
      <c r="P63" s="40" t="str">
        <f>INDEX(Вычисления!Q:Q,MATCH(Прайс!B:B,Вычисления!A:A,0))</f>
        <v>в наличии</v>
      </c>
      <c r="Q63" s="33" t="str">
        <f>INDEX(Вычисления!J:J,MATCH(Прайс!B:B,Вычисления!A:A,0))</f>
        <v>Допустимый</v>
      </c>
      <c r="R63" s="33" t="str">
        <f>INDEX(Вычисления!B:B,MATCH(Прайс!B:B,Вычисления!A:A,0))</f>
        <v>БОП</v>
      </c>
      <c r="S63" s="34"/>
      <c r="T63" s="35"/>
      <c r="U63" s="35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</row>
    <row r="64" spans="1:65" ht="20.100000000000001" customHeight="1">
      <c r="A64" s="10"/>
      <c r="B64" s="159" t="s">
        <v>360</v>
      </c>
      <c r="C64" s="62" t="str">
        <f>IF(P64="нет в наличии","Нет в наличии",INDEX(Вычисления!J:J,MATCH(Прайс!B:B,Вычисления!A:A,0)))</f>
        <v>Допустимый</v>
      </c>
      <c r="D64" s="193"/>
      <c r="E64" s="63">
        <f t="shared" si="2"/>
        <v>0</v>
      </c>
      <c r="F64" s="64">
        <f>INDEX(Вычисления!K:K,MATCH(Прайс!B:B,Вычисления!A:A,0))</f>
        <v>0.9</v>
      </c>
      <c r="G64" s="65">
        <f>INDEX(Вычисления!L:L,MATCH(Прайс!B:B,Вычисления!A:A,0))</f>
        <v>0.83</v>
      </c>
      <c r="H64" s="66">
        <f>INDEX(Вычисления!M:M,MATCH(Прайс!B:B,Вычисления!A:A,0))</f>
        <v>0.77</v>
      </c>
      <c r="I64" s="160">
        <f>INDEX(Вычисления!N:N,MATCH(Прайс!B:B,Вычисления!A:A,0))</f>
        <v>0.68</v>
      </c>
      <c r="J64" s="38"/>
      <c r="K64" s="39" t="s">
        <v>9</v>
      </c>
      <c r="L64" s="39"/>
      <c r="M64" s="39"/>
      <c r="N64" s="31">
        <f>IFERROR(INDEX(' остататок'!B:B,MATCH(Прайс!B:B,' остататок'!A:A,0)),0)</f>
        <v>4000</v>
      </c>
      <c r="O64" s="39">
        <f>Прайс!$D64*Прайс!$F64</f>
        <v>0</v>
      </c>
      <c r="P64" s="40" t="str">
        <f>INDEX(Вычисления!Q:Q,MATCH(Прайс!B:B,Вычисления!A:A,0))</f>
        <v>в наличии</v>
      </c>
      <c r="Q64" s="33" t="str">
        <f>INDEX(Вычисления!J:J,MATCH(Прайс!B:B,Вычисления!A:A,0))</f>
        <v>Допустимый</v>
      </c>
      <c r="R64" s="33" t="str">
        <f>INDEX(Вычисления!B:B,MATCH(Прайс!B:B,Вычисления!A:A,0))</f>
        <v>БОП</v>
      </c>
      <c r="S64" s="34"/>
      <c r="T64" s="35"/>
      <c r="U64" s="35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</row>
    <row r="65" spans="1:65" ht="20.100000000000001" customHeight="1">
      <c r="A65" s="10"/>
      <c r="B65" s="159" t="s">
        <v>361</v>
      </c>
      <c r="C65" s="62" t="str">
        <f>IF(P65="нет в наличии","Нет в наличии",INDEX(Вычисления!J:J,MATCH(Прайс!B:B,Вычисления!A:A,0)))</f>
        <v>Нет в наличии</v>
      </c>
      <c r="D65" s="193"/>
      <c r="E65" s="63">
        <f t="shared" si="0"/>
        <v>0</v>
      </c>
      <c r="F65" s="64">
        <f>INDEX(Вычисления!K:K,MATCH(Прайс!B:B,Вычисления!A:A,0))</f>
        <v>1</v>
      </c>
      <c r="G65" s="65">
        <f>INDEX(Вычисления!L:L,MATCH(Прайс!B:B,Вычисления!A:A,0))</f>
        <v>0.92</v>
      </c>
      <c r="H65" s="66">
        <f>INDEX(Вычисления!M:M,MATCH(Прайс!B:B,Вычисления!A:A,0))</f>
        <v>0.86</v>
      </c>
      <c r="I65" s="160">
        <f>INDEX(Вычисления!N:N,MATCH(Прайс!B:B,Вычисления!A:A,0))</f>
        <v>0.75</v>
      </c>
      <c r="J65" s="38"/>
      <c r="K65" s="39" t="s">
        <v>9</v>
      </c>
      <c r="L65" s="39"/>
      <c r="M65" s="39"/>
      <c r="N65" s="31">
        <f>IFERROR(INDEX(' остататок'!B:B,MATCH(Прайс!B:B,' остататок'!A:A,0)),0)</f>
        <v>1000</v>
      </c>
      <c r="O65" s="39">
        <f>Прайс!$D65*Прайс!$F65</f>
        <v>0</v>
      </c>
      <c r="P65" s="40" t="str">
        <f>INDEX(Вычисления!Q:Q,MATCH(Прайс!B:B,Вычисления!A:A,0))</f>
        <v>нет в наличии</v>
      </c>
      <c r="Q65" s="33" t="str">
        <f>INDEX(Вычисления!J:J,MATCH(Прайс!B:B,Вычисления!A:A,0))</f>
        <v>Не подходит</v>
      </c>
      <c r="R65" s="33" t="str">
        <f>INDEX(Вычисления!B:B,MATCH(Прайс!B:B,Вычисления!A:A,0))</f>
        <v>БОП</v>
      </c>
      <c r="S65" s="34"/>
      <c r="T65" s="35"/>
      <c r="U65" s="35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</row>
    <row r="66" spans="1:65" ht="20.100000000000001" customHeight="1">
      <c r="A66" s="10"/>
      <c r="B66" s="159" t="s">
        <v>362</v>
      </c>
      <c r="C66" s="62" t="str">
        <f>IF(P66="нет в наличии","Нет в наличии",INDEX(Вычисления!J:J,MATCH(Прайс!B:B,Вычисления!A:A,0)))</f>
        <v>Допустимый</v>
      </c>
      <c r="D66" s="193"/>
      <c r="E66" s="63">
        <f t="shared" si="0"/>
        <v>0</v>
      </c>
      <c r="F66" s="64">
        <f>INDEX(Вычисления!K:K,MATCH(Прайс!B:B,Вычисления!A:A,0))</f>
        <v>1.08</v>
      </c>
      <c r="G66" s="65">
        <f>INDEX(Вычисления!L:L,MATCH(Прайс!B:B,Вычисления!A:A,0))</f>
        <v>1</v>
      </c>
      <c r="H66" s="66">
        <f>INDEX(Вычисления!M:M,MATCH(Прайс!B:B,Вычисления!A:A,0))</f>
        <v>0.93</v>
      </c>
      <c r="I66" s="160">
        <f>INDEX(Вычисления!N:N,MATCH(Прайс!B:B,Вычисления!A:A,0))</f>
        <v>0.81</v>
      </c>
      <c r="J66" s="38"/>
      <c r="K66" s="39" t="s">
        <v>9</v>
      </c>
      <c r="L66" s="39"/>
      <c r="M66" s="39"/>
      <c r="N66" s="31">
        <f>IFERROR(INDEX(' остататок'!B:B,MATCH(Прайс!B:B,' остататок'!A:A,0)),0)</f>
        <v>1000</v>
      </c>
      <c r="O66" s="39">
        <f>Прайс!$D66*Прайс!$F66</f>
        <v>0</v>
      </c>
      <c r="P66" s="40" t="str">
        <f>INDEX(Вычисления!Q:Q,MATCH(Прайс!B:B,Вычисления!A:A,0))</f>
        <v>в наличии</v>
      </c>
      <c r="Q66" s="33" t="str">
        <f>INDEX(Вычисления!J:J,MATCH(Прайс!B:B,Вычисления!A:A,0))</f>
        <v>Допустимый</v>
      </c>
      <c r="R66" s="33" t="str">
        <f>INDEX(Вычисления!B:B,MATCH(Прайс!B:B,Вычисления!A:A,0))</f>
        <v>БОП</v>
      </c>
      <c r="S66" s="34"/>
      <c r="T66" s="35"/>
      <c r="U66" s="35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</row>
    <row r="67" spans="1:65" ht="20.100000000000001" customHeight="1">
      <c r="A67" s="10"/>
      <c r="B67" s="159" t="s">
        <v>363</v>
      </c>
      <c r="C67" s="62" t="str">
        <f>IF(P67="нет в наличии","Нет в наличии",INDEX(Вычисления!J:J,MATCH(Прайс!B:B,Вычисления!A:A,0)))</f>
        <v>Нет в наличии</v>
      </c>
      <c r="D67" s="193"/>
      <c r="E67" s="63">
        <f t="shared" si="0"/>
        <v>0</v>
      </c>
      <c r="F67" s="64">
        <f>INDEX(Вычисления!K:K,MATCH(Прайс!B:B,Вычисления!A:A,0))</f>
        <v>0</v>
      </c>
      <c r="G67" s="65">
        <f>INDEX(Вычисления!L:L,MATCH(Прайс!B:B,Вычисления!A:A,0))</f>
        <v>0</v>
      </c>
      <c r="H67" s="66">
        <f>INDEX(Вычисления!M:M,MATCH(Прайс!B:B,Вычисления!A:A,0))</f>
        <v>0</v>
      </c>
      <c r="I67" s="160">
        <f>INDEX(Вычисления!N:N,MATCH(Прайс!B:B,Вычисления!A:A,0))</f>
        <v>0</v>
      </c>
      <c r="J67" s="38"/>
      <c r="K67" s="39" t="s">
        <v>9</v>
      </c>
      <c r="L67" s="39"/>
      <c r="M67" s="39"/>
      <c r="N67" s="31">
        <f>IFERROR(INDEX(' остататок'!B:B,MATCH(Прайс!B:B,' остататок'!A:A,0)),0)</f>
        <v>1000</v>
      </c>
      <c r="O67" s="39">
        <f>Прайс!$D67*Прайс!$F67</f>
        <v>0</v>
      </c>
      <c r="P67" s="40" t="str">
        <f>INDEX(Вычисления!Q:Q,MATCH(Прайс!B:B,Вычисления!A:A,0))</f>
        <v>нет в наличии</v>
      </c>
      <c r="Q67" s="33" t="str">
        <f>INDEX(Вычисления!J:J,MATCH(Прайс!B:B,Вычисления!A:A,0))</f>
        <v>Не подходит</v>
      </c>
      <c r="R67" s="33" t="str">
        <f>INDEX(Вычисления!B:B,MATCH(Прайс!B:B,Вычисления!A:A,0))</f>
        <v>БОП</v>
      </c>
      <c r="S67" s="34"/>
      <c r="T67" s="35"/>
      <c r="U67" s="35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</row>
    <row r="68" spans="1:65" ht="20.100000000000001" customHeight="1">
      <c r="A68" s="10"/>
      <c r="B68" s="159" t="s">
        <v>364</v>
      </c>
      <c r="C68" s="62" t="str">
        <f>IF(P68="нет в наличии","Нет в наличии",INDEX(Вычисления!J:J,MATCH(Прайс!B:B,Вычисления!A:A,0)))</f>
        <v>Допустимый</v>
      </c>
      <c r="D68" s="193"/>
      <c r="E68" s="63">
        <f t="shared" si="0"/>
        <v>0</v>
      </c>
      <c r="F68" s="64">
        <f>INDEX(Вычисления!K:K,MATCH(Прайс!B:B,Вычисления!A:A,0))</f>
        <v>1.5</v>
      </c>
      <c r="G68" s="65">
        <f>INDEX(Вычисления!L:L,MATCH(Прайс!B:B,Вычисления!A:A,0))</f>
        <v>1.38</v>
      </c>
      <c r="H68" s="66">
        <f>INDEX(Вычисления!M:M,MATCH(Прайс!B:B,Вычисления!A:A,0))</f>
        <v>1.29</v>
      </c>
      <c r="I68" s="160">
        <f>INDEX(Вычисления!N:N,MATCH(Прайс!B:B,Вычисления!A:A,0))</f>
        <v>1.1299999999999999</v>
      </c>
      <c r="J68" s="38"/>
      <c r="K68" s="39" t="s">
        <v>9</v>
      </c>
      <c r="L68" s="39"/>
      <c r="M68" s="39"/>
      <c r="N68" s="31">
        <f>IFERROR(INDEX(' остататок'!B:B,MATCH(Прайс!B:B,' остататок'!A:A,0)),0)</f>
        <v>1000</v>
      </c>
      <c r="O68" s="39">
        <f>Прайс!$D68*Прайс!$F68</f>
        <v>0</v>
      </c>
      <c r="P68" s="40" t="str">
        <f>INDEX(Вычисления!Q:Q,MATCH(Прайс!B:B,Вычисления!A:A,0))</f>
        <v>в наличии</v>
      </c>
      <c r="Q68" s="33" t="str">
        <f>INDEX(Вычисления!J:J,MATCH(Прайс!B:B,Вычисления!A:A,0))</f>
        <v>Допустимый</v>
      </c>
      <c r="R68" s="33" t="str">
        <f>INDEX(Вычисления!B:B,MATCH(Прайс!B:B,Вычисления!A:A,0))</f>
        <v>БОП</v>
      </c>
      <c r="S68" s="34"/>
      <c r="T68" s="35"/>
      <c r="U68" s="35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</row>
    <row r="69" spans="1:65" ht="20.100000000000001" customHeight="1">
      <c r="A69" s="10"/>
      <c r="B69" s="159" t="s">
        <v>365</v>
      </c>
      <c r="C69" s="62" t="str">
        <f>IF(P69="нет в наличии","Нет в наличии",INDEX(Вычисления!J:J,MATCH(Прайс!B:B,Вычисления!A:A,0)))</f>
        <v>Нет в наличии</v>
      </c>
      <c r="D69" s="193"/>
      <c r="E69" s="63">
        <f t="shared" si="0"/>
        <v>0</v>
      </c>
      <c r="F69" s="64">
        <f>INDEX(Вычисления!K:K,MATCH(Прайс!B:B,Вычисления!A:A,0))</f>
        <v>0</v>
      </c>
      <c r="G69" s="65">
        <f>INDEX(Вычисления!L:L,MATCH(Прайс!B:B,Вычисления!A:A,0))</f>
        <v>0</v>
      </c>
      <c r="H69" s="66">
        <f>INDEX(Вычисления!M:M,MATCH(Прайс!B:B,Вычисления!A:A,0))</f>
        <v>0</v>
      </c>
      <c r="I69" s="160">
        <f>INDEX(Вычисления!N:N,MATCH(Прайс!B:B,Вычисления!A:A,0))</f>
        <v>0</v>
      </c>
      <c r="J69" s="38"/>
      <c r="K69" s="39" t="s">
        <v>9</v>
      </c>
      <c r="L69" s="39"/>
      <c r="M69" s="39"/>
      <c r="N69" s="31">
        <f>IFERROR(INDEX(' остататок'!B:B,MATCH(Прайс!B:B,' остататок'!A:A,0)),0)</f>
        <v>1000</v>
      </c>
      <c r="O69" s="39">
        <f>Прайс!$D69*Прайс!$F69</f>
        <v>0</v>
      </c>
      <c r="P69" s="40" t="str">
        <f>INDEX(Вычисления!Q:Q,MATCH(Прайс!B:B,Вычисления!A:A,0))</f>
        <v>нет в наличии</v>
      </c>
      <c r="Q69" s="33" t="str">
        <f>INDEX(Вычисления!J:J,MATCH(Прайс!B:B,Вычисления!A:A,0))</f>
        <v>Не подходит</v>
      </c>
      <c r="R69" s="33" t="str">
        <f>INDEX(Вычисления!B:B,MATCH(Прайс!B:B,Вычисления!A:A,0))</f>
        <v>БОП</v>
      </c>
      <c r="S69" s="34"/>
      <c r="T69" s="35"/>
      <c r="U69" s="35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</row>
    <row r="70" spans="1:65" ht="20.100000000000001" customHeight="1">
      <c r="A70" s="10"/>
      <c r="B70" s="159" t="s">
        <v>366</v>
      </c>
      <c r="C70" s="62" t="str">
        <f>IF(P70="нет в наличии","Нет в наличии",INDEX(Вычисления!J:J,MATCH(Прайс!B:B,Вычисления!A:A,0)))</f>
        <v>Нет в наличии</v>
      </c>
      <c r="D70" s="193"/>
      <c r="E70" s="63">
        <f t="shared" si="0"/>
        <v>0</v>
      </c>
      <c r="F70" s="64">
        <f>INDEX(Вычисления!K:K,MATCH(Прайс!B:B,Вычисления!A:A,0))</f>
        <v>1.8</v>
      </c>
      <c r="G70" s="65">
        <f>INDEX(Вычисления!L:L,MATCH(Прайс!B:B,Вычисления!A:A,0))</f>
        <v>1.66</v>
      </c>
      <c r="H70" s="66">
        <f>INDEX(Вычисления!M:M,MATCH(Прайс!B:B,Вычисления!A:A,0))</f>
        <v>1.54</v>
      </c>
      <c r="I70" s="160">
        <f>INDEX(Вычисления!N:N,MATCH(Прайс!B:B,Вычисления!A:A,0))</f>
        <v>1.35</v>
      </c>
      <c r="J70" s="38"/>
      <c r="K70" s="39" t="s">
        <v>9</v>
      </c>
      <c r="L70" s="39"/>
      <c r="M70" s="39"/>
      <c r="N70" s="31">
        <f>IFERROR(INDEX(' остататок'!B:B,MATCH(Прайс!B:B,' остататок'!A:A,0)),0)</f>
        <v>1000</v>
      </c>
      <c r="O70" s="39">
        <f>Прайс!$D70*Прайс!$F70</f>
        <v>0</v>
      </c>
      <c r="P70" s="40" t="str">
        <f>INDEX(Вычисления!Q:Q,MATCH(Прайс!B:B,Вычисления!A:A,0))</f>
        <v>нет в наличии</v>
      </c>
      <c r="Q70" s="33" t="str">
        <f>INDEX(Вычисления!J:J,MATCH(Прайс!B:B,Вычисления!A:A,0))</f>
        <v>Не подходит</v>
      </c>
      <c r="R70" s="33" t="str">
        <f>INDEX(Вычисления!B:B,MATCH(Прайс!B:B,Вычисления!A:A,0))</f>
        <v>БОП</v>
      </c>
      <c r="S70" s="34"/>
      <c r="T70" s="35"/>
      <c r="U70" s="35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</row>
    <row r="71" spans="1:65" ht="20.100000000000001" customHeight="1">
      <c r="A71" s="10"/>
      <c r="B71" s="159" t="s">
        <v>367</v>
      </c>
      <c r="C71" s="62" t="str">
        <f>IF(P71="нет в наличии","Нет в наличии",INDEX(Вычисления!J:J,MATCH(Прайс!B:B,Вычисления!A:A,0)))</f>
        <v>Допустимый</v>
      </c>
      <c r="D71" s="193"/>
      <c r="E71" s="63">
        <f t="shared" si="0"/>
        <v>0</v>
      </c>
      <c r="F71" s="64">
        <f>INDEX(Вычисления!K:K,MATCH(Прайс!B:B,Вычисления!A:A,0))</f>
        <v>2.17</v>
      </c>
      <c r="G71" s="65">
        <f>INDEX(Вычисления!L:L,MATCH(Прайс!B:B,Вычисления!A:A,0))</f>
        <v>2</v>
      </c>
      <c r="H71" s="66">
        <f>INDEX(Вычисления!M:M,MATCH(Прайс!B:B,Вычисления!A:A,0))</f>
        <v>1.86</v>
      </c>
      <c r="I71" s="160">
        <f>INDEX(Вычисления!N:N,MATCH(Прайс!B:B,Вычисления!A:A,0))</f>
        <v>1.63</v>
      </c>
      <c r="J71" s="38"/>
      <c r="K71" s="39" t="s">
        <v>9</v>
      </c>
      <c r="L71" s="39"/>
      <c r="M71" s="39"/>
      <c r="N71" s="31">
        <f>IFERROR(INDEX(' остататок'!B:B,MATCH(Прайс!B:B,' остататок'!A:A,0)),0)</f>
        <v>1000</v>
      </c>
      <c r="O71" s="39">
        <f>Прайс!$D71*Прайс!$F71</f>
        <v>0</v>
      </c>
      <c r="P71" s="40" t="str">
        <f>INDEX(Вычисления!Q:Q,MATCH(Прайс!B:B,Вычисления!A:A,0))</f>
        <v>в наличии</v>
      </c>
      <c r="Q71" s="33" t="str">
        <f>INDEX(Вычисления!J:J,MATCH(Прайс!B:B,Вычисления!A:A,0))</f>
        <v>Допустимый</v>
      </c>
      <c r="R71" s="33" t="str">
        <f>INDEX(Вычисления!B:B,MATCH(Прайс!B:B,Вычисления!A:A,0))</f>
        <v>БОП</v>
      </c>
      <c r="S71" s="34"/>
      <c r="T71" s="35"/>
      <c r="U71" s="35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</row>
    <row r="72" spans="1:65" ht="20.100000000000001" customHeight="1">
      <c r="A72" s="10"/>
      <c r="B72" s="159" t="s">
        <v>368</v>
      </c>
      <c r="C72" s="62" t="str">
        <f>IF(P72="нет в наличии","Нет в наличии",INDEX(Вычисления!J:J,MATCH(Прайс!B:B,Вычисления!A:A,0)))</f>
        <v>Допустимый</v>
      </c>
      <c r="D72" s="193"/>
      <c r="E72" s="63">
        <f t="shared" si="0"/>
        <v>0</v>
      </c>
      <c r="F72" s="64">
        <f>INDEX(Вычисления!K:K,MATCH(Прайс!B:B,Вычисления!A:A,0))</f>
        <v>2.33</v>
      </c>
      <c r="G72" s="65">
        <f>INDEX(Вычисления!L:L,MATCH(Прайс!B:B,Вычисления!A:A,0))</f>
        <v>2.15</v>
      </c>
      <c r="H72" s="66">
        <f>INDEX(Вычисления!M:M,MATCH(Прайс!B:B,Вычисления!A:A,0))</f>
        <v>2</v>
      </c>
      <c r="I72" s="160">
        <f>INDEX(Вычисления!N:N,MATCH(Прайс!B:B,Вычисления!A:A,0))</f>
        <v>1.75</v>
      </c>
      <c r="J72" s="38"/>
      <c r="K72" s="39" t="s">
        <v>9</v>
      </c>
      <c r="L72" s="39"/>
      <c r="M72" s="39"/>
      <c r="N72" s="31">
        <f>IFERROR(INDEX(' остататок'!B:B,MATCH(Прайс!B:B,' остататок'!A:A,0)),0)</f>
        <v>1000</v>
      </c>
      <c r="O72" s="39">
        <f>Прайс!$D72*Прайс!$F72</f>
        <v>0</v>
      </c>
      <c r="P72" s="40" t="str">
        <f>INDEX(Вычисления!Q:Q,MATCH(Прайс!B:B,Вычисления!A:A,0))</f>
        <v>в наличии</v>
      </c>
      <c r="Q72" s="33" t="str">
        <f>INDEX(Вычисления!J:J,MATCH(Прайс!B:B,Вычисления!A:A,0))</f>
        <v>Допустимый</v>
      </c>
      <c r="R72" s="33" t="str">
        <f>INDEX(Вычисления!B:B,MATCH(Прайс!B:B,Вычисления!A:A,0))</f>
        <v>БОП</v>
      </c>
      <c r="S72" s="34"/>
      <c r="T72" s="35"/>
      <c r="U72" s="35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</row>
    <row r="73" spans="1:65" ht="20.100000000000001" customHeight="1">
      <c r="A73" s="10"/>
      <c r="B73" s="159" t="s">
        <v>369</v>
      </c>
      <c r="C73" s="62" t="str">
        <f>IF(P73="нет в наличии","Нет в наличии",INDEX(Вычисления!J:J,MATCH(Прайс!B:B,Вычисления!A:A,0)))</f>
        <v>Допустимый</v>
      </c>
      <c r="D73" s="193"/>
      <c r="E73" s="63">
        <f t="shared" si="0"/>
        <v>0</v>
      </c>
      <c r="F73" s="64">
        <f>INDEX(Вычисления!K:K,MATCH(Прайс!B:B,Вычисления!A:A,0))</f>
        <v>2.83</v>
      </c>
      <c r="G73" s="65">
        <f>INDEX(Вычисления!L:L,MATCH(Прайс!B:B,Вычисления!A:A,0))</f>
        <v>2.62</v>
      </c>
      <c r="H73" s="66">
        <f>INDEX(Вычисления!M:M,MATCH(Прайс!B:B,Вычисления!A:A,0))</f>
        <v>2.4300000000000002</v>
      </c>
      <c r="I73" s="160">
        <f>INDEX(Вычисления!N:N,MATCH(Прайс!B:B,Вычисления!A:A,0))</f>
        <v>2.13</v>
      </c>
      <c r="J73" s="38"/>
      <c r="K73" s="39" t="s">
        <v>9</v>
      </c>
      <c r="L73" s="39"/>
      <c r="M73" s="39"/>
      <c r="N73" s="31">
        <f>IFERROR(INDEX(' остататок'!B:B,MATCH(Прайс!B:B,' остататок'!A:A,0)),0)</f>
        <v>1000</v>
      </c>
      <c r="O73" s="39">
        <f>Прайс!$D73*Прайс!$F73</f>
        <v>0</v>
      </c>
      <c r="P73" s="40" t="str">
        <f>INDEX(Вычисления!Q:Q,MATCH(Прайс!B:B,Вычисления!A:A,0))</f>
        <v>в наличии</v>
      </c>
      <c r="Q73" s="33" t="str">
        <f>INDEX(Вычисления!J:J,MATCH(Прайс!B:B,Вычисления!A:A,0))</f>
        <v>Допустимый</v>
      </c>
      <c r="R73" s="33" t="str">
        <f>INDEX(Вычисления!B:B,MATCH(Прайс!B:B,Вычисления!A:A,0))</f>
        <v>БОП</v>
      </c>
      <c r="S73" s="34"/>
      <c r="T73" s="35"/>
      <c r="U73" s="35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</row>
    <row r="74" spans="1:65" ht="20.100000000000001" customHeight="1">
      <c r="A74" s="10"/>
      <c r="B74" s="159" t="s">
        <v>370</v>
      </c>
      <c r="C74" s="62" t="str">
        <f>IF(P74="нет в наличии","Нет в наличии",INDEX(Вычисления!J:J,MATCH(Прайс!B:B,Вычисления!A:A,0)))</f>
        <v>Допустимый</v>
      </c>
      <c r="D74" s="193"/>
      <c r="E74" s="63">
        <f t="shared" si="0"/>
        <v>0</v>
      </c>
      <c r="F74" s="64">
        <f>INDEX(Вычисления!K:K,MATCH(Прайс!B:B,Вычисления!A:A,0))</f>
        <v>3.08</v>
      </c>
      <c r="G74" s="65">
        <f>INDEX(Вычисления!L:L,MATCH(Прайс!B:B,Вычисления!A:A,0))</f>
        <v>2.85</v>
      </c>
      <c r="H74" s="66">
        <f>INDEX(Вычисления!M:M,MATCH(Прайс!B:B,Вычисления!A:A,0))</f>
        <v>2.64</v>
      </c>
      <c r="I74" s="160">
        <f>INDEX(Вычисления!N:N,MATCH(Прайс!B:B,Вычисления!A:A,0))</f>
        <v>2.31</v>
      </c>
      <c r="J74" s="38"/>
      <c r="K74" s="39" t="s">
        <v>9</v>
      </c>
      <c r="L74" s="39"/>
      <c r="M74" s="39"/>
      <c r="N74" s="31">
        <f>IFERROR(INDEX(' остататок'!B:B,MATCH(Прайс!B:B,' остататок'!A:A,0)),0)</f>
        <v>1000</v>
      </c>
      <c r="O74" s="39">
        <f>Прайс!$D74*Прайс!$F74</f>
        <v>0</v>
      </c>
      <c r="P74" s="40" t="str">
        <f>INDEX(Вычисления!Q:Q,MATCH(Прайс!B:B,Вычисления!A:A,0))</f>
        <v>в наличии</v>
      </c>
      <c r="Q74" s="33" t="str">
        <f>INDEX(Вычисления!J:J,MATCH(Прайс!B:B,Вычисления!A:A,0))</f>
        <v>Допустимый</v>
      </c>
      <c r="R74" s="33" t="str">
        <f>INDEX(Вычисления!B:B,MATCH(Прайс!B:B,Вычисления!A:A,0))</f>
        <v>БОП</v>
      </c>
      <c r="S74" s="34"/>
      <c r="T74" s="35"/>
      <c r="U74" s="35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</row>
    <row r="75" spans="1:65" ht="20.100000000000001" customHeight="1" thickBot="1">
      <c r="A75" s="10"/>
      <c r="B75" s="161" t="s">
        <v>371</v>
      </c>
      <c r="C75" s="162" t="str">
        <f>IF(P75="нет в наличии","Нет в наличии",INDEX(Вычисления!J:J,MATCH(Прайс!B:B,Вычисления!A:A,0)))</f>
        <v>Допустимый</v>
      </c>
      <c r="D75" s="194"/>
      <c r="E75" s="163">
        <f t="shared" si="0"/>
        <v>0</v>
      </c>
      <c r="F75" s="164">
        <f>INDEX(Вычисления!K:K,MATCH(Прайс!B:B,Вычисления!A:A,0))</f>
        <v>3.97</v>
      </c>
      <c r="G75" s="165">
        <f>INDEX(Вычисления!L:L,MATCH(Прайс!B:B,Вычисления!A:A,0))</f>
        <v>3.66</v>
      </c>
      <c r="H75" s="166">
        <f>INDEX(Вычисления!M:M,MATCH(Прайс!B:B,Вычисления!A:A,0))</f>
        <v>3.4</v>
      </c>
      <c r="I75" s="167">
        <f>INDEX(Вычисления!N:N,MATCH(Прайс!B:B,Вычисления!A:A,0))</f>
        <v>2.98</v>
      </c>
      <c r="J75" s="38"/>
      <c r="K75" s="39" t="s">
        <v>9</v>
      </c>
      <c r="L75" s="39"/>
      <c r="M75" s="39"/>
      <c r="N75" s="31">
        <f>IFERROR(INDEX(' остататок'!B:B,MATCH(Прайс!B:B,' остататок'!A:A,0)),0)</f>
        <v>1000</v>
      </c>
      <c r="O75" s="39">
        <f>Прайс!$D75*Прайс!$F75</f>
        <v>0</v>
      </c>
      <c r="P75" s="40" t="str">
        <f>INDEX(Вычисления!Q:Q,MATCH(Прайс!B:B,Вычисления!A:A,0))</f>
        <v>в наличии</v>
      </c>
      <c r="Q75" s="33" t="str">
        <f>INDEX(Вычисления!J:J,MATCH(Прайс!B:B,Вычисления!A:A,0))</f>
        <v>Допустимый</v>
      </c>
      <c r="R75" s="33" t="str">
        <f>INDEX(Вычисления!B:B,MATCH(Прайс!B:B,Вычисления!A:A,0))</f>
        <v>БОП</v>
      </c>
      <c r="S75" s="34"/>
      <c r="T75" s="35"/>
      <c r="U75" s="35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</row>
    <row r="76" spans="1:65" ht="30" customHeight="1" thickBot="1">
      <c r="A76" s="10"/>
      <c r="B76" s="59" t="s">
        <v>310</v>
      </c>
      <c r="C76" s="59"/>
      <c r="D76" s="195"/>
      <c r="E76" s="61"/>
      <c r="F76" s="61"/>
      <c r="G76" s="61"/>
      <c r="H76" s="61"/>
      <c r="I76" s="61"/>
      <c r="J76" s="41"/>
      <c r="K76" s="41"/>
      <c r="L76" s="41"/>
      <c r="M76" s="41"/>
      <c r="N76" s="31"/>
      <c r="O76" s="41"/>
      <c r="P76" s="42"/>
      <c r="Q76" s="33" t="e">
        <f>INDEX(Вычисления!J:J,MATCH(Прайс!B:B,Вычисления!A:A,0))</f>
        <v>#N/A</v>
      </c>
      <c r="R76" s="33" t="e">
        <f>INDEX(Вычисления!B:B,MATCH(Прайс!B:B,Вычисления!A:A,0))</f>
        <v>#N/A</v>
      </c>
      <c r="S76" s="34"/>
      <c r="T76" s="35"/>
      <c r="U76" s="35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</row>
    <row r="77" spans="1:65" ht="18">
      <c r="A77" s="10"/>
      <c r="B77" s="152" t="s">
        <v>372</v>
      </c>
      <c r="C77" s="153" t="str">
        <f>IF(P77="нет в наличии","Нет в наличии",INDEX(Вычисления!J:J,MATCH(Прайс!B:B,Вычисления!A:A,0)))</f>
        <v>Лучший вариант</v>
      </c>
      <c r="D77" s="192"/>
      <c r="E77" s="154">
        <f t="shared" si="0"/>
        <v>0</v>
      </c>
      <c r="F77" s="155">
        <f>INDEX(Вычисления!K:K,MATCH(Прайс!B:B,Вычисления!A:A,0))</f>
        <v>2.6</v>
      </c>
      <c r="G77" s="156">
        <f>INDEX(Вычисления!L:L,MATCH(Прайс!B:B,Вычисления!A:A,0))</f>
        <v>2.4</v>
      </c>
      <c r="H77" s="157">
        <f>INDEX(Вычисления!M:M,MATCH(Прайс!B:B,Вычисления!A:A,0))</f>
        <v>2.2999999999999998</v>
      </c>
      <c r="I77" s="158">
        <f>INDEX(Вычисления!N:N,MATCH(Прайс!B:B,Вычисления!A:A,0))</f>
        <v>2.2999999999999998</v>
      </c>
      <c r="J77" s="38"/>
      <c r="K77" s="39" t="s">
        <v>9</v>
      </c>
      <c r="L77" s="39"/>
      <c r="M77" s="39"/>
      <c r="N77" s="31">
        <f>IFERROR(INDEX(' остататок'!B:B,MATCH(Прайс!B:B,' остататок'!A:A,0)),0)</f>
        <v>1000</v>
      </c>
      <c r="O77" s="39">
        <f>Прайс!$D77*Прайс!$F77</f>
        <v>0</v>
      </c>
      <c r="P77" s="40" t="str">
        <f>INDEX(Вычисления!Q:Q,MATCH(Прайс!B:B,Вычисления!A:A,0))</f>
        <v>в наличии</v>
      </c>
      <c r="Q77" s="33" t="str">
        <f>INDEX(Вычисления!J:J,MATCH(Прайс!B:B,Вычисления!A:A,0))</f>
        <v>Лучший вариант</v>
      </c>
      <c r="R77" s="33" t="str">
        <f>INDEX(Вычисления!B:B,MATCH(Прайс!B:B,Вычисления!A:A,0))</f>
        <v>Zip - Lock пакет с бегунком проз</v>
      </c>
      <c r="S77" s="34"/>
      <c r="T77" s="35"/>
      <c r="U77" s="35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</row>
    <row r="78" spans="1:65" ht="18">
      <c r="A78" s="10"/>
      <c r="B78" s="159" t="s">
        <v>373</v>
      </c>
      <c r="C78" s="62" t="str">
        <f>IF(P78="нет в наличии","Нет в наличии",INDEX(Вычисления!J:J,MATCH(Прайс!B:B,Вычисления!A:A,0)))</f>
        <v>Допустимый</v>
      </c>
      <c r="D78" s="193"/>
      <c r="E78" s="63">
        <f t="shared" si="0"/>
        <v>0</v>
      </c>
      <c r="F78" s="64">
        <f>INDEX(Вычисления!K:K,MATCH(Прайс!B:B,Вычисления!A:A,0))</f>
        <v>2.85</v>
      </c>
      <c r="G78" s="65">
        <f>INDEX(Вычисления!L:L,MATCH(Прайс!B:B,Вычисления!A:A,0))</f>
        <v>2.65</v>
      </c>
      <c r="H78" s="66">
        <f>INDEX(Вычисления!M:M,MATCH(Прайс!B:B,Вычисления!A:A,0))</f>
        <v>2.52</v>
      </c>
      <c r="I78" s="160">
        <f>INDEX(Вычисления!N:N,MATCH(Прайс!B:B,Вычисления!A:A,0))</f>
        <v>2.52</v>
      </c>
      <c r="J78" s="38"/>
      <c r="K78" s="39" t="s">
        <v>9</v>
      </c>
      <c r="L78" s="39"/>
      <c r="M78" s="39"/>
      <c r="N78" s="31">
        <f>IFERROR(INDEX(' остататок'!B:B,MATCH(Прайс!B:B,' остататок'!A:A,0)),0)</f>
        <v>1000</v>
      </c>
      <c r="O78" s="39">
        <f>Прайс!$D78*Прайс!$F78</f>
        <v>0</v>
      </c>
      <c r="P78" s="40" t="str">
        <f>INDEX(Вычисления!Q:Q,MATCH(Прайс!B:B,Вычисления!A:A,0))</f>
        <v>в наличии</v>
      </c>
      <c r="Q78" s="33" t="str">
        <f>INDEX(Вычисления!J:J,MATCH(Прайс!B:B,Вычисления!A:A,0))</f>
        <v>Допустимый</v>
      </c>
      <c r="R78" s="33" t="str">
        <f>INDEX(Вычисления!B:B,MATCH(Прайс!B:B,Вычисления!A:A,0))</f>
        <v>Zip - Lock пакет с бегунком проз</v>
      </c>
      <c r="S78" s="34"/>
      <c r="T78" s="35"/>
      <c r="U78" s="35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</row>
    <row r="79" spans="1:65" ht="18">
      <c r="A79" s="10"/>
      <c r="B79" s="159" t="s">
        <v>374</v>
      </c>
      <c r="C79" s="62" t="str">
        <f>IF(P79="нет в наличии","Нет в наличии",INDEX(Вычисления!J:J,MATCH(Прайс!B:B,Вычисления!A:A,0)))</f>
        <v>Допустимый</v>
      </c>
      <c r="D79" s="193"/>
      <c r="E79" s="63">
        <f t="shared" si="0"/>
        <v>0</v>
      </c>
      <c r="F79" s="64">
        <f>INDEX(Вычисления!K:K,MATCH(Прайс!B:B,Вычисления!A:A,0))</f>
        <v>3.4</v>
      </c>
      <c r="G79" s="65">
        <f>INDEX(Вычисления!L:L,MATCH(Прайс!B:B,Вычисления!A:A,0))</f>
        <v>3.15</v>
      </c>
      <c r="H79" s="66">
        <f>INDEX(Вычисления!M:M,MATCH(Прайс!B:B,Вычисления!A:A,0))</f>
        <v>3.05</v>
      </c>
      <c r="I79" s="160">
        <f>INDEX(Вычисления!N:N,MATCH(Прайс!B:B,Вычисления!A:A,0))</f>
        <v>3.05</v>
      </c>
      <c r="J79" s="38"/>
      <c r="K79" s="39" t="s">
        <v>9</v>
      </c>
      <c r="L79" s="39"/>
      <c r="M79" s="39"/>
      <c r="N79" s="31">
        <f>IFERROR(INDEX(' остататок'!B:B,MATCH(Прайс!B:B,' остататок'!A:A,0)),0)</f>
        <v>1000</v>
      </c>
      <c r="O79" s="39">
        <f>Прайс!$D79*Прайс!$F79</f>
        <v>0</v>
      </c>
      <c r="P79" s="40" t="str">
        <f>INDEX(Вычисления!Q:Q,MATCH(Прайс!B:B,Вычисления!A:A,0))</f>
        <v>в наличии</v>
      </c>
      <c r="Q79" s="33" t="str">
        <f>INDEX(Вычисления!J:J,MATCH(Прайс!B:B,Вычисления!A:A,0))</f>
        <v>Допустимый</v>
      </c>
      <c r="R79" s="33" t="str">
        <f>INDEX(Вычисления!B:B,MATCH(Прайс!B:B,Вычисления!A:A,0))</f>
        <v>Zip - Lock пакет с бегунком проз</v>
      </c>
      <c r="S79" s="34"/>
      <c r="T79" s="35"/>
      <c r="U79" s="35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</row>
    <row r="80" spans="1:65" ht="18.75" thickBot="1">
      <c r="A80" s="10"/>
      <c r="B80" s="161" t="s">
        <v>375</v>
      </c>
      <c r="C80" s="162" t="str">
        <f>IF(P80="нет в наличии","Нет в наличии",INDEX(Вычисления!J:J,MATCH(Прайс!B:B,Вычисления!A:A,0)))</f>
        <v>Допустимый</v>
      </c>
      <c r="D80" s="194"/>
      <c r="E80" s="163">
        <f t="shared" ref="E80:E107" si="3">IF(D80&gt;=N80,IF($O$8&gt;=100000,D80*I80,IF($O$8&gt;=30000,D80*H80,D80*G80)),IF($O$8&gt;=100000,D80*I80,IF($O$8&gt;=30000,D80*H80,IF($O$8&gt;=5000,D80*G80,D80*F80))))</f>
        <v>0</v>
      </c>
      <c r="F80" s="164">
        <f>INDEX(Вычисления!K:K,MATCH(Прайс!B:B,Вычисления!A:A,0))</f>
        <v>2.9</v>
      </c>
      <c r="G80" s="165">
        <f>INDEX(Вычисления!L:L,MATCH(Прайс!B:B,Вычисления!A:A,0))</f>
        <v>2.7</v>
      </c>
      <c r="H80" s="166">
        <f>INDEX(Вычисления!M:M,MATCH(Прайс!B:B,Вычисления!A:A,0))</f>
        <v>2.6</v>
      </c>
      <c r="I80" s="167">
        <f>INDEX(Вычисления!N:N,MATCH(Прайс!B:B,Вычисления!A:A,0))</f>
        <v>2.6</v>
      </c>
      <c r="J80" s="38"/>
      <c r="K80" s="39" t="s">
        <v>9</v>
      </c>
      <c r="L80" s="39"/>
      <c r="M80" s="39"/>
      <c r="N80" s="31">
        <f>IFERROR(INDEX(' остататок'!B:B,MATCH(Прайс!B:B,' остататок'!A:A,0)),0)</f>
        <v>1000</v>
      </c>
      <c r="O80" s="39">
        <f>Прайс!$D80*Прайс!$F80</f>
        <v>0</v>
      </c>
      <c r="P80" s="40" t="str">
        <f>INDEX(Вычисления!Q:Q,MATCH(Прайс!B:B,Вычисления!A:A,0))</f>
        <v>в наличии</v>
      </c>
      <c r="Q80" s="33" t="str">
        <f>INDEX(Вычисления!J:J,MATCH(Прайс!B:B,Вычисления!A:A,0))</f>
        <v>Допустимый</v>
      </c>
      <c r="R80" s="33" t="str">
        <f>INDEX(Вычисления!B:B,MATCH(Прайс!B:B,Вычисления!A:A,0))</f>
        <v>Zip - Lock пакет с бегунком проз</v>
      </c>
      <c r="S80" s="34"/>
      <c r="T80" s="35"/>
      <c r="U80" s="35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</row>
    <row r="81" spans="1:65" ht="30" customHeight="1" thickBot="1">
      <c r="A81" s="10"/>
      <c r="B81" s="59" t="s">
        <v>311</v>
      </c>
      <c r="C81" s="59"/>
      <c r="D81" s="195"/>
      <c r="E81" s="61"/>
      <c r="F81" s="61"/>
      <c r="G81" s="61"/>
      <c r="H81" s="61"/>
      <c r="I81" s="61"/>
      <c r="J81" s="38"/>
      <c r="K81" s="39"/>
      <c r="L81" s="39"/>
      <c r="M81" s="39"/>
      <c r="N81" s="31"/>
      <c r="O81" s="39"/>
      <c r="P81" s="40"/>
      <c r="Q81" s="33"/>
      <c r="R81" s="33"/>
      <c r="S81" s="34"/>
      <c r="T81" s="35"/>
      <c r="U81" s="35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</row>
    <row r="82" spans="1:65" ht="18">
      <c r="A82" s="10"/>
      <c r="B82" s="152" t="s">
        <v>376</v>
      </c>
      <c r="C82" s="153" t="str">
        <f>IF(P82="нет в наличии","Нет в наличии",INDEX(Вычисления!J:J,MATCH(Прайс!B:B,Вычисления!A:A,0)))</f>
        <v>Лучший вариант</v>
      </c>
      <c r="D82" s="192"/>
      <c r="E82" s="154">
        <f t="shared" si="3"/>
        <v>0</v>
      </c>
      <c r="F82" s="155">
        <f>INDEX(Вычисления!K:K,MATCH(Прайс!B:B,Вычисления!A:A,0))</f>
        <v>3.05</v>
      </c>
      <c r="G82" s="156">
        <f>INDEX(Вычисления!L:L,MATCH(Прайс!B:B,Вычисления!A:A,0))</f>
        <v>2.8</v>
      </c>
      <c r="H82" s="157">
        <f>INDEX(Вычисления!M:M,MATCH(Прайс!B:B,Вычисления!A:A,0))</f>
        <v>2.6</v>
      </c>
      <c r="I82" s="158">
        <f>INDEX(Вычисления!N:N,MATCH(Прайс!B:B,Вычисления!A:A,0))</f>
        <v>2.6</v>
      </c>
      <c r="J82" s="38"/>
      <c r="K82" s="39" t="s">
        <v>9</v>
      </c>
      <c r="L82" s="39"/>
      <c r="M82" s="39"/>
      <c r="N82" s="31">
        <f>IFERROR(INDEX(' остататок'!B:B,MATCH(Прайс!B:B,' остататок'!A:A,0)),0)</f>
        <v>1000</v>
      </c>
      <c r="O82" s="39">
        <f>Прайс!$D82*Прайс!$F82</f>
        <v>0</v>
      </c>
      <c r="P82" s="40" t="str">
        <f>INDEX(Вычисления!Q:Q,MATCH(Прайс!B:B,Вычисления!A:A,0))</f>
        <v>в наличии</v>
      </c>
      <c r="Q82" s="33" t="str">
        <f>INDEX(Вычисления!J:J,MATCH(Прайс!B:B,Вычисления!A:A,0))</f>
        <v>Лучший вариант</v>
      </c>
      <c r="R82" s="33" t="str">
        <f>INDEX(Вычисления!B:B,MATCH(Прайс!B:B,Вычисления!A:A,0))</f>
        <v>Zip - Lock пакет с бегунком матов</v>
      </c>
      <c r="S82" s="34"/>
      <c r="T82" s="35"/>
      <c r="U82" s="35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</row>
    <row r="83" spans="1:65" ht="18">
      <c r="A83" s="10"/>
      <c r="B83" s="159" t="s">
        <v>377</v>
      </c>
      <c r="C83" s="62" t="str">
        <f>IF(P83="нет в наличии","Нет в наличии",INDEX(Вычисления!J:J,MATCH(Прайс!B:B,Вычисления!A:A,0)))</f>
        <v>Допустимый</v>
      </c>
      <c r="D83" s="193"/>
      <c r="E83" s="63">
        <f t="shared" si="3"/>
        <v>0</v>
      </c>
      <c r="F83" s="64">
        <f>INDEX(Вычисления!K:K,MATCH(Прайс!B:B,Вычисления!A:A,0))</f>
        <v>3.4</v>
      </c>
      <c r="G83" s="65">
        <f>INDEX(Вычисления!L:L,MATCH(Прайс!B:B,Вычисления!A:A,0))</f>
        <v>3.15</v>
      </c>
      <c r="H83" s="66">
        <f>INDEX(Вычисления!M:M,MATCH(Прайс!B:B,Вычисления!A:A,0))</f>
        <v>2.95</v>
      </c>
      <c r="I83" s="160">
        <f>INDEX(Вычисления!N:N,MATCH(Прайс!B:B,Вычисления!A:A,0))</f>
        <v>2.95</v>
      </c>
      <c r="J83" s="38"/>
      <c r="K83" s="39" t="s">
        <v>9</v>
      </c>
      <c r="L83" s="39"/>
      <c r="M83" s="39"/>
      <c r="N83" s="31">
        <f>IFERROR(INDEX(' остататок'!B:B,MATCH(Прайс!B:B,' остататок'!A:A,0)),0)</f>
        <v>1000</v>
      </c>
      <c r="O83" s="39">
        <f>Прайс!$D83*Прайс!$F83</f>
        <v>0</v>
      </c>
      <c r="P83" s="40" t="str">
        <f>INDEX(Вычисления!Q:Q,MATCH(Прайс!B:B,Вычисления!A:A,0))</f>
        <v>в наличии</v>
      </c>
      <c r="Q83" s="33" t="str">
        <f>INDEX(Вычисления!J:J,MATCH(Прайс!B:B,Вычисления!A:A,0))</f>
        <v>Допустимый</v>
      </c>
      <c r="R83" s="33" t="str">
        <f>INDEX(Вычисления!B:B,MATCH(Прайс!B:B,Вычисления!A:A,0))</f>
        <v>Zip - Lock пакет с бегунком матов</v>
      </c>
      <c r="S83" s="34"/>
      <c r="T83" s="35"/>
      <c r="U83" s="35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</row>
    <row r="84" spans="1:65" ht="18">
      <c r="A84" s="10"/>
      <c r="B84" s="159" t="s">
        <v>378</v>
      </c>
      <c r="C84" s="62" t="str">
        <f>IF(P84="нет в наличии","Нет в наличии",INDEX(Вычисления!J:J,MATCH(Прайс!B:B,Вычисления!A:A,0)))</f>
        <v>Допустимый</v>
      </c>
      <c r="D84" s="193"/>
      <c r="E84" s="63">
        <f t="shared" si="3"/>
        <v>0</v>
      </c>
      <c r="F84" s="64">
        <f>INDEX(Вычисления!K:K,MATCH(Прайс!B:B,Вычисления!A:A,0))</f>
        <v>4.8499999999999996</v>
      </c>
      <c r="G84" s="65">
        <f>INDEX(Вычисления!L:L,MATCH(Прайс!B:B,Вычисления!A:A,0))</f>
        <v>4.6500000000000004</v>
      </c>
      <c r="H84" s="66">
        <f>INDEX(Вычисления!M:M,MATCH(Прайс!B:B,Вычисления!A:A,0))</f>
        <v>4.29</v>
      </c>
      <c r="I84" s="160">
        <f>INDEX(Вычисления!N:N,MATCH(Прайс!B:B,Вычисления!A:A,0))</f>
        <v>4.29</v>
      </c>
      <c r="J84" s="38"/>
      <c r="K84" s="39" t="s">
        <v>9</v>
      </c>
      <c r="L84" s="39"/>
      <c r="M84" s="39"/>
      <c r="N84" s="31">
        <f>IFERROR(INDEX(' остататок'!B:B,MATCH(Прайс!B:B,' остататок'!A:A,0)),0)</f>
        <v>1000</v>
      </c>
      <c r="O84" s="39">
        <f>Прайс!$D84*Прайс!$F84</f>
        <v>0</v>
      </c>
      <c r="P84" s="40" t="str">
        <f>INDEX(Вычисления!Q:Q,MATCH(Прайс!B:B,Вычисления!A:A,0))</f>
        <v>в наличии</v>
      </c>
      <c r="Q84" s="33" t="str">
        <f>INDEX(Вычисления!J:J,MATCH(Прайс!B:B,Вычисления!A:A,0))</f>
        <v>Допустимый</v>
      </c>
      <c r="R84" s="33" t="str">
        <f>INDEX(Вычисления!B:B,MATCH(Прайс!B:B,Вычисления!A:A,0))</f>
        <v>Zip - Lock пакет с бегунком матов</v>
      </c>
      <c r="S84" s="34"/>
      <c r="T84" s="35"/>
      <c r="U84" s="35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</row>
    <row r="85" spans="1:65" ht="18">
      <c r="A85" s="10"/>
      <c r="B85" s="159" t="s">
        <v>379</v>
      </c>
      <c r="C85" s="62" t="str">
        <f>IF(P85="нет в наличии","Нет в наличии",INDEX(Вычисления!J:J,MATCH(Прайс!B:B,Вычисления!A:A,0)))</f>
        <v>Допустимый</v>
      </c>
      <c r="D85" s="193"/>
      <c r="E85" s="63">
        <f t="shared" si="3"/>
        <v>0</v>
      </c>
      <c r="F85" s="64">
        <f>INDEX(Вычисления!K:K,MATCH(Прайс!B:B,Вычисления!A:A,0))</f>
        <v>5.7</v>
      </c>
      <c r="G85" s="65">
        <f>INDEX(Вычисления!L:L,MATCH(Прайс!B:B,Вычисления!A:A,0))</f>
        <v>5.29</v>
      </c>
      <c r="H85" s="66">
        <f>INDEX(Вычисления!M:M,MATCH(Прайс!B:B,Вычисления!A:A,0))</f>
        <v>4.95</v>
      </c>
      <c r="I85" s="160">
        <f>INDEX(Вычисления!N:N,MATCH(Прайс!B:B,Вычисления!A:A,0))</f>
        <v>4.95</v>
      </c>
      <c r="J85" s="38"/>
      <c r="K85" s="39" t="s">
        <v>9</v>
      </c>
      <c r="L85" s="39"/>
      <c r="M85" s="39"/>
      <c r="N85" s="31">
        <f>IFERROR(INDEX(' остататок'!B:B,MATCH(Прайс!B:B,' остататок'!A:A,0)),0)</f>
        <v>1000</v>
      </c>
      <c r="O85" s="39">
        <f>Прайс!$D85*Прайс!$F85</f>
        <v>0</v>
      </c>
      <c r="P85" s="40" t="str">
        <f>INDEX(Вычисления!Q:Q,MATCH(Прайс!B:B,Вычисления!A:A,0))</f>
        <v>в наличии</v>
      </c>
      <c r="Q85" s="33" t="str">
        <f>INDEX(Вычисления!J:J,MATCH(Прайс!B:B,Вычисления!A:A,0))</f>
        <v>Допустимый</v>
      </c>
      <c r="R85" s="33" t="str">
        <f>INDEX(Вычисления!B:B,MATCH(Прайс!B:B,Вычисления!A:A,0))</f>
        <v>Zip - Lock пакет с бегунком матов</v>
      </c>
      <c r="S85" s="34"/>
      <c r="T85" s="35"/>
      <c r="U85" s="35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</row>
    <row r="86" spans="1:65" ht="18">
      <c r="A86" s="10"/>
      <c r="B86" s="159" t="s">
        <v>380</v>
      </c>
      <c r="C86" s="62" t="str">
        <f>IF(P86="нет в наличии","Нет в наличии",INDEX(Вычисления!J:J,MATCH(Прайс!B:B,Вычисления!A:A,0)))</f>
        <v>Допустимый</v>
      </c>
      <c r="D86" s="193"/>
      <c r="E86" s="63">
        <f t="shared" si="3"/>
        <v>0</v>
      </c>
      <c r="F86" s="64">
        <f>INDEX(Вычисления!K:K,MATCH(Прайс!B:B,Вычисления!A:A,0))</f>
        <v>7.32</v>
      </c>
      <c r="G86" s="65">
        <f>INDEX(Вычисления!L:L,MATCH(Прайс!B:B,Вычисления!A:A,0))</f>
        <v>6.84</v>
      </c>
      <c r="H86" s="66">
        <f>INDEX(Вычисления!M:M,MATCH(Прайс!B:B,Вычисления!A:A,0))</f>
        <v>6.4</v>
      </c>
      <c r="I86" s="160">
        <f>INDEX(Вычисления!N:N,MATCH(Прайс!B:B,Вычисления!A:A,0))</f>
        <v>6.4</v>
      </c>
      <c r="J86" s="38"/>
      <c r="K86" s="39" t="s">
        <v>9</v>
      </c>
      <c r="L86" s="39"/>
      <c r="M86" s="39"/>
      <c r="N86" s="31">
        <f>IFERROR(INDEX(' остататок'!B:B,MATCH(Прайс!B:B,' остататок'!A:A,0)),0)</f>
        <v>1000</v>
      </c>
      <c r="O86" s="39">
        <f>Прайс!$D86*Прайс!$F86</f>
        <v>0</v>
      </c>
      <c r="P86" s="40" t="str">
        <f>INDEX(Вычисления!Q:Q,MATCH(Прайс!B:B,Вычисления!A:A,0))</f>
        <v>в наличии</v>
      </c>
      <c r="Q86" s="33" t="str">
        <f>INDEX(Вычисления!J:J,MATCH(Прайс!B:B,Вычисления!A:A,0))</f>
        <v>Допустимый</v>
      </c>
      <c r="R86" s="33" t="str">
        <f>INDEX(Вычисления!B:B,MATCH(Прайс!B:B,Вычисления!A:A,0))</f>
        <v>Zip - Lock пакет с бегунком матов</v>
      </c>
      <c r="S86" s="34"/>
      <c r="T86" s="35"/>
      <c r="U86" s="35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</row>
    <row r="87" spans="1:65" ht="18">
      <c r="A87" s="10"/>
      <c r="B87" s="159" t="s">
        <v>381</v>
      </c>
      <c r="C87" s="62" t="str">
        <f>IF(P87="нет в наличии","Нет в наличии",INDEX(Вычисления!J:J,MATCH(Прайс!B:B,Вычисления!A:A,0)))</f>
        <v>Допустимый</v>
      </c>
      <c r="D87" s="193"/>
      <c r="E87" s="63">
        <f t="shared" si="3"/>
        <v>0</v>
      </c>
      <c r="F87" s="64">
        <f>INDEX(Вычисления!K:K,MATCH(Прайс!B:B,Вычисления!A:A,0))</f>
        <v>9.1</v>
      </c>
      <c r="G87" s="65">
        <f>INDEX(Вычисления!L:L,MATCH(Прайс!B:B,Вычисления!A:A,0))</f>
        <v>8.4600000000000009</v>
      </c>
      <c r="H87" s="66">
        <f>INDEX(Вычисления!M:M,MATCH(Прайс!B:B,Вычисления!A:A,0))</f>
        <v>7.93</v>
      </c>
      <c r="I87" s="160">
        <f>INDEX(Вычисления!N:N,MATCH(Прайс!B:B,Вычисления!A:A,0))</f>
        <v>7.93</v>
      </c>
      <c r="J87" s="38"/>
      <c r="K87" s="39" t="s">
        <v>9</v>
      </c>
      <c r="L87" s="39"/>
      <c r="M87" s="39"/>
      <c r="N87" s="31">
        <f>IFERROR(INDEX(' остататок'!B:B,MATCH(Прайс!B:B,' остататок'!A:A,0)),0)</f>
        <v>300</v>
      </c>
      <c r="O87" s="39">
        <f>Прайс!$D87*Прайс!$F87</f>
        <v>0</v>
      </c>
      <c r="P87" s="40" t="str">
        <f>INDEX(Вычисления!Q:Q,MATCH(Прайс!B:B,Вычисления!A:A,0))</f>
        <v>в наличии</v>
      </c>
      <c r="Q87" s="33" t="str">
        <f>INDEX(Вычисления!J:J,MATCH(Прайс!B:B,Вычисления!A:A,0))</f>
        <v>Допустимый</v>
      </c>
      <c r="R87" s="33" t="str">
        <f>INDEX(Вычисления!B:B,MATCH(Прайс!B:B,Вычисления!A:A,0))</f>
        <v>Zip - Lock пакет с бегунком матов</v>
      </c>
      <c r="S87" s="34"/>
      <c r="T87" s="35"/>
      <c r="U87" s="35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</row>
    <row r="88" spans="1:65" ht="18.75" thickBot="1">
      <c r="A88" s="10"/>
      <c r="B88" s="161" t="s">
        <v>382</v>
      </c>
      <c r="C88" s="162" t="str">
        <f>IF(P88="нет в наличии","Нет в наличии",INDEX(Вычисления!J:J,MATCH(Прайс!B:B,Вычисления!A:A,0)))</f>
        <v>Допустимый</v>
      </c>
      <c r="D88" s="194"/>
      <c r="E88" s="163">
        <f t="shared" si="3"/>
        <v>0</v>
      </c>
      <c r="F88" s="164">
        <f>INDEX(Вычисления!K:K,MATCH(Прайс!B:B,Вычисления!A:A,0))</f>
        <v>12.4</v>
      </c>
      <c r="G88" s="165">
        <f>INDEX(Вычисления!L:L,MATCH(Прайс!B:B,Вычисления!A:A,0))</f>
        <v>11.95</v>
      </c>
      <c r="H88" s="166">
        <f>INDEX(Вычисления!M:M,MATCH(Прайс!B:B,Вычисления!A:A,0))</f>
        <v>10.9</v>
      </c>
      <c r="I88" s="167">
        <f>INDEX(Вычисления!N:N,MATCH(Прайс!B:B,Вычисления!A:A,0))</f>
        <v>10.9</v>
      </c>
      <c r="J88" s="38"/>
      <c r="K88" s="39" t="s">
        <v>9</v>
      </c>
      <c r="L88" s="39"/>
      <c r="M88" s="39"/>
      <c r="N88" s="31">
        <f>IFERROR(INDEX(' остататок'!B:B,MATCH(Прайс!B:B,' остататок'!A:A,0)),0)</f>
        <v>200</v>
      </c>
      <c r="O88" s="39">
        <f>Прайс!$D88*Прайс!$F88</f>
        <v>0</v>
      </c>
      <c r="P88" s="40" t="str">
        <f>INDEX(Вычисления!Q:Q,MATCH(Прайс!B:B,Вычисления!A:A,0))</f>
        <v>в наличии</v>
      </c>
      <c r="Q88" s="33" t="str">
        <f>INDEX(Вычисления!J:J,MATCH(Прайс!B:B,Вычисления!A:A,0))</f>
        <v>Допустимый</v>
      </c>
      <c r="R88" s="33" t="str">
        <f>INDEX(Вычисления!B:B,MATCH(Прайс!B:B,Вычисления!A:A,0))</f>
        <v>Zip - Lock пакет с бегунком матов</v>
      </c>
      <c r="S88" s="34"/>
      <c r="T88" s="35"/>
      <c r="U88" s="35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</row>
    <row r="89" spans="1:65" ht="30" customHeight="1" thickBot="1">
      <c r="A89" s="10"/>
      <c r="B89" s="59" t="s">
        <v>260</v>
      </c>
      <c r="C89" s="59"/>
      <c r="D89" s="195"/>
      <c r="E89" s="61"/>
      <c r="F89" s="61"/>
      <c r="G89" s="61"/>
      <c r="H89" s="61"/>
      <c r="I89" s="61"/>
      <c r="J89" s="41"/>
      <c r="K89" s="41"/>
      <c r="L89" s="41"/>
      <c r="M89" s="41"/>
      <c r="N89" s="31"/>
      <c r="O89" s="41"/>
      <c r="P89" s="42"/>
      <c r="Q89" s="33" t="e">
        <f>INDEX(Вычисления!J:J,MATCH(Прайс!B:B,Вычисления!A:A,0))</f>
        <v>#N/A</v>
      </c>
      <c r="R89" s="33" t="e">
        <f>INDEX(Вычисления!B:B,MATCH(Прайс!B:B,Вычисления!A:A,0))</f>
        <v>#N/A</v>
      </c>
      <c r="S89" s="34"/>
      <c r="T89" s="35"/>
      <c r="U89" s="35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</row>
    <row r="90" spans="1:65" ht="18">
      <c r="A90" s="10"/>
      <c r="B90" s="152" t="s">
        <v>383</v>
      </c>
      <c r="C90" s="153" t="str">
        <f>IF(P90="нет в наличии","Нет в наличии",INDEX(Вычисления!J:J,MATCH(Прайс!B:B,Вычисления!A:A,0)))</f>
        <v>Нет в наличии</v>
      </c>
      <c r="D90" s="192"/>
      <c r="E90" s="154">
        <f t="shared" si="3"/>
        <v>0</v>
      </c>
      <c r="F90" s="155">
        <f>INDEX(Вычисления!K:K,MATCH(Прайс!B:B,Вычисления!A:A,0))</f>
        <v>0</v>
      </c>
      <c r="G90" s="156">
        <f>INDEX(Вычисления!L:L,MATCH(Прайс!B:B,Вычисления!A:A,0))</f>
        <v>0</v>
      </c>
      <c r="H90" s="157">
        <f>INDEX(Вычисления!M:M,MATCH(Прайс!B:B,Вычисления!A:A,0))</f>
        <v>0</v>
      </c>
      <c r="I90" s="158">
        <f>INDEX(Вычисления!N:N,MATCH(Прайс!B:B,Вычисления!A:A,0))</f>
        <v>0</v>
      </c>
      <c r="J90" s="38"/>
      <c r="K90" s="39" t="s">
        <v>9</v>
      </c>
      <c r="L90" s="39"/>
      <c r="M90" s="39"/>
      <c r="N90" s="31">
        <f>IFERROR(INDEX(' остататок'!B:B,MATCH(Прайс!B:B,' остататок'!A:A,0)),0)</f>
        <v>1000</v>
      </c>
      <c r="O90" s="39">
        <f>Прайс!$D90*Прайс!$F90</f>
        <v>0</v>
      </c>
      <c r="P90" s="40" t="str">
        <f>INDEX(Вычисления!Q:Q,MATCH(Прайс!B:B,Вычисления!A:A,0))</f>
        <v>нет в наличии</v>
      </c>
      <c r="Q90" s="33" t="str">
        <f>INDEX(Вычисления!J:J,MATCH(Прайс!B:B,Вычисления!A:A,0))</f>
        <v>Не подходит</v>
      </c>
      <c r="R90" s="33" t="str">
        <f>INDEX(Вычисления!B:B,MATCH(Прайс!B:B,Вычисления!A:A,0))</f>
        <v>Zip - Lock пакет с бегунком</v>
      </c>
      <c r="S90" s="34"/>
      <c r="T90" s="35"/>
      <c r="U90" s="35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</row>
    <row r="91" spans="1:65" ht="18">
      <c r="A91" s="10"/>
      <c r="B91" s="159" t="s">
        <v>384</v>
      </c>
      <c r="C91" s="62" t="str">
        <f>IF(P91="нет в наличии","Нет в наличии",INDEX(Вычисления!J:J,MATCH(Прайс!B:B,Вычисления!A:A,0)))</f>
        <v>Лучший вариант</v>
      </c>
      <c r="D91" s="193"/>
      <c r="E91" s="63">
        <f t="shared" si="3"/>
        <v>0</v>
      </c>
      <c r="F91" s="64">
        <f>INDEX(Вычисления!K:K,MATCH(Прайс!B:B,Вычисления!A:A,0))</f>
        <v>3.4</v>
      </c>
      <c r="G91" s="65">
        <f>INDEX(Вычисления!L:L,MATCH(Прайс!B:B,Вычисления!A:A,0))</f>
        <v>3.15</v>
      </c>
      <c r="H91" s="66">
        <f>INDEX(Вычисления!M:M,MATCH(Прайс!B:B,Вычисления!A:A,0))</f>
        <v>2.95</v>
      </c>
      <c r="I91" s="160">
        <f>INDEX(Вычисления!N:N,MATCH(Прайс!B:B,Вычисления!A:A,0))</f>
        <v>2.95</v>
      </c>
      <c r="J91" s="38"/>
      <c r="K91" s="39" t="s">
        <v>9</v>
      </c>
      <c r="L91" s="39"/>
      <c r="M91" s="39"/>
      <c r="N91" s="31">
        <f>IFERROR(INDEX(' остататок'!B:B,MATCH(Прайс!B:B,' остататок'!A:A,0)),0)</f>
        <v>800</v>
      </c>
      <c r="O91" s="39">
        <f>Прайс!$D91*Прайс!$F91</f>
        <v>0</v>
      </c>
      <c r="P91" s="40" t="str">
        <f>INDEX(Вычисления!Q:Q,MATCH(Прайс!B:B,Вычисления!A:A,0))</f>
        <v>в наличии</v>
      </c>
      <c r="Q91" s="33" t="str">
        <f>INDEX(Вычисления!J:J,MATCH(Прайс!B:B,Вычисления!A:A,0))</f>
        <v>Лучший вариант</v>
      </c>
      <c r="R91" s="33" t="str">
        <f>INDEX(Вычисления!B:B,MATCH(Прайс!B:B,Вычисления!A:A,0))</f>
        <v>Zip - Lock пакет с бегунком</v>
      </c>
      <c r="S91" s="34"/>
      <c r="T91" s="35"/>
      <c r="U91" s="35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</row>
    <row r="92" spans="1:65" ht="18">
      <c r="A92" s="10"/>
      <c r="B92" s="159" t="s">
        <v>385</v>
      </c>
      <c r="C92" s="62" t="str">
        <f>IF(P92="нет в наличии","Нет в наличии",INDEX(Вычисления!J:J,MATCH(Прайс!B:B,Вычисления!A:A,0)))</f>
        <v>Допустимый</v>
      </c>
      <c r="D92" s="193"/>
      <c r="E92" s="63">
        <f t="shared" si="3"/>
        <v>0</v>
      </c>
      <c r="F92" s="64">
        <f>INDEX(Вычисления!K:K,MATCH(Прайс!B:B,Вычисления!A:A,0))</f>
        <v>4.8499999999999996</v>
      </c>
      <c r="G92" s="65">
        <f>INDEX(Вычисления!L:L,MATCH(Прайс!B:B,Вычисления!A:A,0))</f>
        <v>4.6500000000000004</v>
      </c>
      <c r="H92" s="66">
        <f>INDEX(Вычисления!M:M,MATCH(Прайс!B:B,Вычисления!A:A,0))</f>
        <v>4.29</v>
      </c>
      <c r="I92" s="160">
        <f>INDEX(Вычисления!N:N,MATCH(Прайс!B:B,Вычисления!A:A,0))</f>
        <v>4.29</v>
      </c>
      <c r="J92" s="38"/>
      <c r="K92" s="39" t="s">
        <v>9</v>
      </c>
      <c r="L92" s="39"/>
      <c r="M92" s="39"/>
      <c r="N92" s="31">
        <f>IFERROR(INDEX(' остататок'!B:B,MATCH(Прайс!B:B,' остататок'!A:A,0)),0)</f>
        <v>1000</v>
      </c>
      <c r="O92" s="39">
        <f>Прайс!$D92*Прайс!$F92</f>
        <v>0</v>
      </c>
      <c r="P92" s="40" t="str">
        <f>INDEX(Вычисления!Q:Q,MATCH(Прайс!B:B,Вычисления!A:A,0))</f>
        <v>в наличии</v>
      </c>
      <c r="Q92" s="33" t="str">
        <f>INDEX(Вычисления!J:J,MATCH(Прайс!B:B,Вычисления!A:A,0))</f>
        <v>Допустимый</v>
      </c>
      <c r="R92" s="33" t="str">
        <f>INDEX(Вычисления!B:B,MATCH(Прайс!B:B,Вычисления!A:A,0))</f>
        <v>Zip - Lock пакет с бегунком</v>
      </c>
      <c r="S92" s="34"/>
      <c r="T92" s="35"/>
      <c r="U92" s="35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</row>
    <row r="93" spans="1:65" ht="18">
      <c r="A93" s="10"/>
      <c r="B93" s="159" t="s">
        <v>386</v>
      </c>
      <c r="C93" s="62" t="str">
        <f>IF(P93="нет в наличии","Нет в наличии",INDEX(Вычисления!J:J,MATCH(Прайс!B:B,Вычисления!A:A,0)))</f>
        <v>Нет в наличии</v>
      </c>
      <c r="D93" s="193"/>
      <c r="E93" s="63">
        <f t="shared" si="3"/>
        <v>0</v>
      </c>
      <c r="F93" s="64">
        <f>INDEX(Вычисления!K:K,MATCH(Прайс!B:B,Вычисления!A:A,0))</f>
        <v>0</v>
      </c>
      <c r="G93" s="65">
        <f>INDEX(Вычисления!L:L,MATCH(Прайс!B:B,Вычисления!A:A,0))</f>
        <v>0</v>
      </c>
      <c r="H93" s="66">
        <f>INDEX(Вычисления!M:M,MATCH(Прайс!B:B,Вычисления!A:A,0))</f>
        <v>0</v>
      </c>
      <c r="I93" s="160">
        <f>INDEX(Вычисления!N:N,MATCH(Прайс!B:B,Вычисления!A:A,0))</f>
        <v>0</v>
      </c>
      <c r="J93" s="38"/>
      <c r="K93" s="39" t="s">
        <v>9</v>
      </c>
      <c r="L93" s="39"/>
      <c r="M93" s="39"/>
      <c r="N93" s="31">
        <f>IFERROR(INDEX(' остататок'!B:B,MATCH(Прайс!B:B,' остататок'!A:A,0)),0)</f>
        <v>2000</v>
      </c>
      <c r="O93" s="39">
        <f>Прайс!$D93*Прайс!$F93</f>
        <v>0</v>
      </c>
      <c r="P93" s="40" t="str">
        <f>INDEX(Вычисления!Q:Q,MATCH(Прайс!B:B,Вычисления!A:A,0))</f>
        <v>нет в наличии</v>
      </c>
      <c r="Q93" s="33" t="str">
        <f>INDEX(Вычисления!J:J,MATCH(Прайс!B:B,Вычисления!A:A,0))</f>
        <v>Не подходит</v>
      </c>
      <c r="R93" s="33" t="str">
        <f>INDEX(Вычисления!B:B,MATCH(Прайс!B:B,Вычисления!A:A,0))</f>
        <v>Zip - Lock пакет с бегунком</v>
      </c>
      <c r="S93" s="34"/>
      <c r="T93" s="35"/>
      <c r="U93" s="35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</row>
    <row r="94" spans="1:65" ht="18">
      <c r="A94" s="10"/>
      <c r="B94" s="159" t="s">
        <v>387</v>
      </c>
      <c r="C94" s="62" t="str">
        <f>IF(P94="нет в наличии","Нет в наличии",INDEX(Вычисления!J:J,MATCH(Прайс!B:B,Вычисления!A:A,0)))</f>
        <v>Допустимый</v>
      </c>
      <c r="D94" s="193"/>
      <c r="E94" s="63">
        <f t="shared" si="3"/>
        <v>0</v>
      </c>
      <c r="F94" s="64">
        <f>INDEX(Вычисления!K:K,MATCH(Прайс!B:B,Вычисления!A:A,0))</f>
        <v>7.32</v>
      </c>
      <c r="G94" s="65">
        <f>INDEX(Вычисления!L:L,MATCH(Прайс!B:B,Вычисления!A:A,0))</f>
        <v>6.84</v>
      </c>
      <c r="H94" s="66">
        <f>INDEX(Вычисления!M:M,MATCH(Прайс!B:B,Вычисления!A:A,0))</f>
        <v>6.4</v>
      </c>
      <c r="I94" s="160">
        <f>INDEX(Вычисления!N:N,MATCH(Прайс!B:B,Вычисления!A:A,0))</f>
        <v>6.4</v>
      </c>
      <c r="J94" s="38"/>
      <c r="K94" s="39" t="s">
        <v>9</v>
      </c>
      <c r="L94" s="39"/>
      <c r="M94" s="39"/>
      <c r="N94" s="31">
        <f>IFERROR(INDEX(' остататок'!B:B,MATCH(Прайс!B:B,' остататок'!A:A,0)),0)</f>
        <v>1500</v>
      </c>
      <c r="O94" s="39">
        <f>Прайс!$D94*Прайс!$F94</f>
        <v>0</v>
      </c>
      <c r="P94" s="40" t="str">
        <f>INDEX(Вычисления!Q:Q,MATCH(Прайс!B:B,Вычисления!A:A,0))</f>
        <v>в наличии</v>
      </c>
      <c r="Q94" s="33" t="str">
        <f>INDEX(Вычисления!J:J,MATCH(Прайс!B:B,Вычисления!A:A,0))</f>
        <v>Допустимый</v>
      </c>
      <c r="R94" s="33" t="str">
        <f>INDEX(Вычисления!B:B,MATCH(Прайс!B:B,Вычисления!A:A,0))</f>
        <v>Zip - Lock пакет с бегунком</v>
      </c>
      <c r="S94" s="34"/>
      <c r="T94" s="35"/>
      <c r="U94" s="35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</row>
    <row r="95" spans="1:65" ht="18.75" thickBot="1">
      <c r="A95" s="10"/>
      <c r="B95" s="161" t="s">
        <v>388</v>
      </c>
      <c r="C95" s="162" t="str">
        <f>IF(P95="нет в наличии","Нет в наличии",INDEX(Вычисления!J:J,MATCH(Прайс!B:B,Вычисления!A:A,0)))</f>
        <v>Допустимый</v>
      </c>
      <c r="D95" s="194"/>
      <c r="E95" s="163">
        <f t="shared" si="3"/>
        <v>0</v>
      </c>
      <c r="F95" s="164">
        <f>INDEX(Вычисления!K:K,MATCH(Прайс!B:B,Вычисления!A:A,0))</f>
        <v>9.1</v>
      </c>
      <c r="G95" s="165">
        <f>INDEX(Вычисления!L:L,MATCH(Прайс!B:B,Вычисления!A:A,0))</f>
        <v>8.4600000000000009</v>
      </c>
      <c r="H95" s="166">
        <f>INDEX(Вычисления!M:M,MATCH(Прайс!B:B,Вычисления!A:A,0))</f>
        <v>7.93</v>
      </c>
      <c r="I95" s="167">
        <f>INDEX(Вычисления!N:N,MATCH(Прайс!B:B,Вычисления!A:A,0))</f>
        <v>7.93</v>
      </c>
      <c r="J95" s="38"/>
      <c r="K95" s="39" t="s">
        <v>9</v>
      </c>
      <c r="L95" s="39"/>
      <c r="M95" s="39"/>
      <c r="N95" s="31">
        <f>IFERROR(INDEX(' остататок'!B:B,MATCH(Прайс!B:B,' остататок'!A:A,0)),0)</f>
        <v>2000</v>
      </c>
      <c r="O95" s="39">
        <f>Прайс!$D95*Прайс!$F95</f>
        <v>0</v>
      </c>
      <c r="P95" s="40" t="str">
        <f>INDEX(Вычисления!Q:Q,MATCH(Прайс!B:B,Вычисления!A:A,0))</f>
        <v>в наличии</v>
      </c>
      <c r="Q95" s="33" t="str">
        <f>INDEX(Вычисления!J:J,MATCH(Прайс!B:B,Вычисления!A:A,0))</f>
        <v>Допустимый</v>
      </c>
      <c r="R95" s="33" t="str">
        <f>INDEX(Вычисления!B:B,MATCH(Прайс!B:B,Вычисления!A:A,0))</f>
        <v>Zip - Lock пакет с бегунком</v>
      </c>
      <c r="S95" s="34"/>
      <c r="T95" s="35"/>
      <c r="U95" s="35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</row>
    <row r="96" spans="1:65" ht="30" customHeight="1" thickBot="1">
      <c r="A96" s="10"/>
      <c r="B96" s="59" t="s">
        <v>261</v>
      </c>
      <c r="C96" s="59"/>
      <c r="D96" s="195"/>
      <c r="E96" s="61"/>
      <c r="F96" s="61"/>
      <c r="G96" s="61"/>
      <c r="H96" s="61"/>
      <c r="I96" s="61"/>
      <c r="J96" s="41"/>
      <c r="K96" s="41"/>
      <c r="L96" s="41"/>
      <c r="M96" s="41"/>
      <c r="N96" s="31"/>
      <c r="O96" s="41"/>
      <c r="P96" s="42"/>
      <c r="Q96" s="33" t="e">
        <f>INDEX(Вычисления!J:J,MATCH(Прайс!B:B,Вычисления!A:A,0))</f>
        <v>#N/A</v>
      </c>
      <c r="R96" s="33" t="e">
        <f>INDEX(Вычисления!B:B,MATCH(Прайс!B:B,Вычисления!A:A,0))</f>
        <v>#N/A</v>
      </c>
      <c r="S96" s="34"/>
      <c r="T96" s="35"/>
      <c r="U96" s="35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</row>
    <row r="97" spans="1:65" ht="18">
      <c r="A97" s="10"/>
      <c r="B97" s="152" t="s">
        <v>389</v>
      </c>
      <c r="C97" s="153" t="str">
        <f>IF(P97="нет в наличии","Нет в наличии",INDEX(Вычисления!J:J,MATCH(Прайс!B:B,Вычисления!A:A,0)))</f>
        <v>Нет в наличии</v>
      </c>
      <c r="D97" s="192"/>
      <c r="E97" s="154">
        <f t="shared" si="3"/>
        <v>0</v>
      </c>
      <c r="F97" s="155">
        <f>INDEX(Вычисления!K:K,MATCH(Прайс!B:B,Вычисления!A:A,0))</f>
        <v>0.53</v>
      </c>
      <c r="G97" s="156">
        <f>INDEX(Вычисления!L:L,MATCH(Прайс!B:B,Вычисления!A:A,0))</f>
        <v>0.47</v>
      </c>
      <c r="H97" s="157">
        <f>INDEX(Вычисления!M:M,MATCH(Прайс!B:B,Вычисления!A:A,0))</f>
        <v>0.45</v>
      </c>
      <c r="I97" s="158">
        <f>INDEX(Вычисления!N:N,MATCH(Прайс!B:B,Вычисления!A:A,0))</f>
        <v>0.45</v>
      </c>
      <c r="J97" s="38"/>
      <c r="K97" s="39" t="s">
        <v>9</v>
      </c>
      <c r="L97" s="39"/>
      <c r="M97" s="39"/>
      <c r="N97" s="31">
        <f>IFERROR(INDEX(' остататок'!B:B,MATCH(Прайс!B:B,' остататок'!A:A,0)),0)</f>
        <v>1000</v>
      </c>
      <c r="O97" s="39">
        <f>Прайс!$D97*Прайс!$F97</f>
        <v>0</v>
      </c>
      <c r="P97" s="40" t="str">
        <f>INDEX(Вычисления!Q:Q,MATCH(Прайс!B:B,Вычисления!A:A,0))</f>
        <v>нет в наличии</v>
      </c>
      <c r="Q97" s="33" t="str">
        <f>INDEX(Вычисления!J:J,MATCH(Прайс!B:B,Вычисления!A:A,0))</f>
        <v>Не подходит</v>
      </c>
      <c r="R97" s="33" t="str">
        <f>INDEX(Вычисления!B:B,MATCH(Прайс!B:B,Вычисления!A:A,0))</f>
        <v>ZIP-LOCK пакеты(Грипперы с замком)</v>
      </c>
      <c r="S97" s="34"/>
      <c r="T97" s="35"/>
      <c r="U97" s="35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</row>
    <row r="98" spans="1:65" ht="18">
      <c r="A98" s="10"/>
      <c r="B98" s="159" t="s">
        <v>390</v>
      </c>
      <c r="C98" s="62" t="str">
        <f>IF(P98="нет в наличии","Нет в наличии",INDEX(Вычисления!J:J,MATCH(Прайс!B:B,Вычисления!A:A,0)))</f>
        <v>Лучший вариант</v>
      </c>
      <c r="D98" s="193"/>
      <c r="E98" s="63">
        <f t="shared" si="3"/>
        <v>0</v>
      </c>
      <c r="F98" s="64">
        <f>INDEX(Вычисления!K:K,MATCH(Прайс!B:B,Вычисления!A:A,0))</f>
        <v>0.64</v>
      </c>
      <c r="G98" s="65">
        <f>INDEX(Вычисления!L:L,MATCH(Прайс!B:B,Вычисления!A:A,0))</f>
        <v>0.56999999999999995</v>
      </c>
      <c r="H98" s="66">
        <f>INDEX(Вычисления!M:M,MATCH(Прайс!B:B,Вычисления!A:A,0))</f>
        <v>0.54</v>
      </c>
      <c r="I98" s="160">
        <f>INDEX(Вычисления!N:N,MATCH(Прайс!B:B,Вычисления!A:A,0))</f>
        <v>0.54</v>
      </c>
      <c r="J98" s="38"/>
      <c r="K98" s="39" t="s">
        <v>9</v>
      </c>
      <c r="L98" s="39"/>
      <c r="M98" s="39"/>
      <c r="N98" s="31">
        <f>IFERROR(INDEX(' остататок'!B:B,MATCH(Прайс!B:B,' остататок'!A:A,0)),0)</f>
        <v>1000</v>
      </c>
      <c r="O98" s="39">
        <f>Прайс!$D98*Прайс!$F98</f>
        <v>0</v>
      </c>
      <c r="P98" s="40" t="str">
        <f>INDEX(Вычисления!Q:Q,MATCH(Прайс!B:B,Вычисления!A:A,0))</f>
        <v>в наличии</v>
      </c>
      <c r="Q98" s="33" t="str">
        <f>INDEX(Вычисления!J:J,MATCH(Прайс!B:B,Вычисления!A:A,0))</f>
        <v>Лучший вариант</v>
      </c>
      <c r="R98" s="33" t="str">
        <f>INDEX(Вычисления!B:B,MATCH(Прайс!B:B,Вычисления!A:A,0))</f>
        <v>ZIP-LOCK пакеты(Грипперы с замком)</v>
      </c>
      <c r="S98" s="34"/>
      <c r="T98" s="35"/>
      <c r="U98" s="35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</row>
    <row r="99" spans="1:65" ht="18">
      <c r="A99" s="10"/>
      <c r="B99" s="159" t="s">
        <v>391</v>
      </c>
      <c r="C99" s="62" t="str">
        <f>IF(P99="нет в наличии","Нет в наличии",INDEX(Вычисления!J:J,MATCH(Прайс!B:B,Вычисления!A:A,0)))</f>
        <v>Допустимый</v>
      </c>
      <c r="D99" s="193"/>
      <c r="E99" s="63">
        <f t="shared" si="3"/>
        <v>0</v>
      </c>
      <c r="F99" s="64">
        <f>INDEX(Вычисления!K:K,MATCH(Прайс!B:B,Вычисления!A:A,0))</f>
        <v>0.93</v>
      </c>
      <c r="G99" s="65">
        <f>INDEX(Вычисления!L:L,MATCH(Прайс!B:B,Вычисления!A:A,0))</f>
        <v>0.83</v>
      </c>
      <c r="H99" s="66">
        <f>INDEX(Вычисления!M:M,MATCH(Прайс!B:B,Вычисления!A:A,0))</f>
        <v>0.79</v>
      </c>
      <c r="I99" s="160">
        <f>INDEX(Вычисления!N:N,MATCH(Прайс!B:B,Вычисления!A:A,0))</f>
        <v>0.79</v>
      </c>
      <c r="J99" s="38"/>
      <c r="K99" s="39" t="s">
        <v>9</v>
      </c>
      <c r="L99" s="39"/>
      <c r="M99" s="39"/>
      <c r="N99" s="31">
        <f>IFERROR(INDEX(' остататок'!B:B,MATCH(Прайс!B:B,' остататок'!A:A,0)),0)</f>
        <v>1000</v>
      </c>
      <c r="O99" s="39">
        <f>Прайс!$D99*Прайс!$F99</f>
        <v>0</v>
      </c>
      <c r="P99" s="40" t="str">
        <f>INDEX(Вычисления!Q:Q,MATCH(Прайс!B:B,Вычисления!A:A,0))</f>
        <v>в наличии</v>
      </c>
      <c r="Q99" s="33" t="str">
        <f>INDEX(Вычисления!J:J,MATCH(Прайс!B:B,Вычисления!A:A,0))</f>
        <v>Допустимый</v>
      </c>
      <c r="R99" s="33" t="str">
        <f>INDEX(Вычисления!B:B,MATCH(Прайс!B:B,Вычисления!A:A,0))</f>
        <v>ZIP-LOCK пакеты(Грипперы с замком)</v>
      </c>
      <c r="S99" s="34"/>
      <c r="T99" s="35"/>
      <c r="U99" s="35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</row>
    <row r="100" spans="1:65" ht="18">
      <c r="A100" s="10"/>
      <c r="B100" s="159" t="s">
        <v>392</v>
      </c>
      <c r="C100" s="62" t="str">
        <f>IF(P100="нет в наличии","Нет в наличии",INDEX(Вычисления!J:J,MATCH(Прайс!B:B,Вычисления!A:A,0)))</f>
        <v>Лучший вариант</v>
      </c>
      <c r="D100" s="193"/>
      <c r="E100" s="63">
        <f t="shared" si="3"/>
        <v>0</v>
      </c>
      <c r="F100" s="64">
        <f>INDEX(Вычисления!K:K,MATCH(Прайс!B:B,Вычисления!A:A,0))</f>
        <v>0.75</v>
      </c>
      <c r="G100" s="65">
        <f>INDEX(Вычисления!L:L,MATCH(Прайс!B:B,Вычисления!A:A,0))</f>
        <v>0.67</v>
      </c>
      <c r="H100" s="66">
        <f>INDEX(Вычисления!M:M,MATCH(Прайс!B:B,Вычисления!A:A,0))</f>
        <v>0.64</v>
      </c>
      <c r="I100" s="160">
        <f>INDEX(Вычисления!N:N,MATCH(Прайс!B:B,Вычисления!A:A,0))</f>
        <v>0.64</v>
      </c>
      <c r="J100" s="38"/>
      <c r="K100" s="39" t="s">
        <v>9</v>
      </c>
      <c r="L100" s="39"/>
      <c r="M100" s="39"/>
      <c r="N100" s="31">
        <f>IFERROR(INDEX(' остататок'!B:B,MATCH(Прайс!B:B,' остататок'!A:A,0)),0)</f>
        <v>1000</v>
      </c>
      <c r="O100" s="39">
        <f>Прайс!$D100*Прайс!$F100</f>
        <v>0</v>
      </c>
      <c r="P100" s="40" t="str">
        <f>INDEX(Вычисления!Q:Q,MATCH(Прайс!B:B,Вычисления!A:A,0))</f>
        <v>в наличии</v>
      </c>
      <c r="Q100" s="33" t="str">
        <f>INDEX(Вычисления!J:J,MATCH(Прайс!B:B,Вычисления!A:A,0))</f>
        <v>Лучший вариант</v>
      </c>
      <c r="R100" s="33" t="str">
        <f>INDEX(Вычисления!B:B,MATCH(Прайс!B:B,Вычисления!A:A,0))</f>
        <v>ZIP-LOCK пакеты(Грипперы с замком)</v>
      </c>
      <c r="S100" s="34"/>
      <c r="T100" s="35"/>
      <c r="U100" s="35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</row>
    <row r="101" spans="1:65" ht="18">
      <c r="A101" s="10"/>
      <c r="B101" s="159" t="s">
        <v>393</v>
      </c>
      <c r="C101" s="62" t="str">
        <f>IF(P101="нет в наличии","Нет в наличии",INDEX(Вычисления!J:J,MATCH(Прайс!B:B,Вычисления!A:A,0)))</f>
        <v>Допустимый</v>
      </c>
      <c r="D101" s="193"/>
      <c r="E101" s="63">
        <f t="shared" si="3"/>
        <v>0</v>
      </c>
      <c r="F101" s="64">
        <f>INDEX(Вычисления!K:K,MATCH(Прайс!B:B,Вычисления!A:A,0))</f>
        <v>0.93</v>
      </c>
      <c r="G101" s="65">
        <f>INDEX(Вычисления!L:L,MATCH(Прайс!B:B,Вычисления!A:A,0))</f>
        <v>0.83</v>
      </c>
      <c r="H101" s="66">
        <f>INDEX(Вычисления!M:M,MATCH(Прайс!B:B,Вычисления!A:A,0))</f>
        <v>0.79</v>
      </c>
      <c r="I101" s="160">
        <f>INDEX(Вычисления!N:N,MATCH(Прайс!B:B,Вычисления!A:A,0))</f>
        <v>0.79</v>
      </c>
      <c r="J101" s="38"/>
      <c r="K101" s="39" t="s">
        <v>9</v>
      </c>
      <c r="L101" s="39"/>
      <c r="M101" s="39"/>
      <c r="N101" s="31">
        <f>IFERROR(INDEX(' остататок'!B:B,MATCH(Прайс!B:B,' остататок'!A:A,0)),0)</f>
        <v>1000</v>
      </c>
      <c r="O101" s="39">
        <f>Прайс!$D101*Прайс!$F101</f>
        <v>0</v>
      </c>
      <c r="P101" s="40" t="str">
        <f>INDEX(Вычисления!Q:Q,MATCH(Прайс!B:B,Вычисления!A:A,0))</f>
        <v>в наличии</v>
      </c>
      <c r="Q101" s="33" t="str">
        <f>INDEX(Вычисления!J:J,MATCH(Прайс!B:B,Вычисления!A:A,0))</f>
        <v>Допустимый</v>
      </c>
      <c r="R101" s="33" t="str">
        <f>INDEX(Вычисления!B:B,MATCH(Прайс!B:B,Вычисления!A:A,0))</f>
        <v>ZIP-LOCK пакеты(Грипперы с замком)</v>
      </c>
      <c r="S101" s="34"/>
      <c r="T101" s="35"/>
      <c r="U101" s="35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</row>
    <row r="102" spans="1:65" ht="18">
      <c r="A102" s="10"/>
      <c r="B102" s="159" t="s">
        <v>394</v>
      </c>
      <c r="C102" s="62" t="str">
        <f>IF(P102="нет в наличии","Нет в наличии",INDEX(Вычисления!J:J,MATCH(Прайс!B:B,Вычисления!A:A,0)))</f>
        <v>Допустимый</v>
      </c>
      <c r="D102" s="193"/>
      <c r="E102" s="63">
        <f t="shared" si="3"/>
        <v>0</v>
      </c>
      <c r="F102" s="64">
        <f>INDEX(Вычисления!K:K,MATCH(Прайс!B:B,Вычисления!A:A,0))</f>
        <v>3.36</v>
      </c>
      <c r="G102" s="65">
        <f>INDEX(Вычисления!L:L,MATCH(Прайс!B:B,Вычисления!A:A,0))</f>
        <v>3</v>
      </c>
      <c r="H102" s="66">
        <f>INDEX(Вычисления!M:M,MATCH(Прайс!B:B,Вычисления!A:A,0))</f>
        <v>2.86</v>
      </c>
      <c r="I102" s="160">
        <f>INDEX(Вычисления!N:N,MATCH(Прайс!B:B,Вычисления!A:A,0))</f>
        <v>2.86</v>
      </c>
      <c r="J102" s="38"/>
      <c r="K102" s="39" t="s">
        <v>9</v>
      </c>
      <c r="L102" s="39"/>
      <c r="M102" s="39"/>
      <c r="N102" s="31">
        <f>IFERROR(INDEX(' остататок'!B:B,MATCH(Прайс!B:B,' остататок'!A:A,0)),0)</f>
        <v>1000</v>
      </c>
      <c r="O102" s="39">
        <f>Прайс!$D102*Прайс!$F102</f>
        <v>0</v>
      </c>
      <c r="P102" s="40" t="str">
        <f>INDEX(Вычисления!Q:Q,MATCH(Прайс!B:B,Вычисления!A:A,0))</f>
        <v>в наличии</v>
      </c>
      <c r="Q102" s="33" t="str">
        <f>INDEX(Вычисления!J:J,MATCH(Прайс!B:B,Вычисления!A:A,0))</f>
        <v>Допустимый</v>
      </c>
      <c r="R102" s="33" t="str">
        <f>INDEX(Вычисления!B:B,MATCH(Прайс!B:B,Вычисления!A:A,0))</f>
        <v>ZIP-LOCK пакеты(Грипперы с замком)</v>
      </c>
      <c r="S102" s="34"/>
      <c r="T102" s="35"/>
      <c r="U102" s="35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</row>
    <row r="103" spans="1:65" ht="18">
      <c r="A103" s="10"/>
      <c r="B103" s="159" t="s">
        <v>395</v>
      </c>
      <c r="C103" s="62" t="str">
        <f>IF(P103="нет в наличии","Нет в наличии",INDEX(Вычисления!J:J,MATCH(Прайс!B:B,Вычисления!A:A,0)))</f>
        <v>Допустимый</v>
      </c>
      <c r="D103" s="193"/>
      <c r="E103" s="63">
        <f t="shared" si="3"/>
        <v>0</v>
      </c>
      <c r="F103" s="64">
        <f>INDEX(Вычисления!K:K,MATCH(Прайс!B:B,Вычисления!A:A,0))</f>
        <v>3.81</v>
      </c>
      <c r="G103" s="65">
        <f>INDEX(Вычисления!L:L,MATCH(Прайс!B:B,Вычисления!A:A,0))</f>
        <v>3.4</v>
      </c>
      <c r="H103" s="66">
        <f>INDEX(Вычисления!M:M,MATCH(Прайс!B:B,Вычисления!A:A,0))</f>
        <v>3.24</v>
      </c>
      <c r="I103" s="160">
        <f>INDEX(Вычисления!N:N,MATCH(Прайс!B:B,Вычисления!A:A,0))</f>
        <v>3.24</v>
      </c>
      <c r="J103" s="38"/>
      <c r="K103" s="39" t="s">
        <v>9</v>
      </c>
      <c r="L103" s="39"/>
      <c r="M103" s="39"/>
      <c r="N103" s="31">
        <f>IFERROR(INDEX(' остататок'!B:B,MATCH(Прайс!B:B,' остататок'!A:A,0)),0)</f>
        <v>1000</v>
      </c>
      <c r="O103" s="39">
        <f>Прайс!$D103*Прайс!$F103</f>
        <v>0</v>
      </c>
      <c r="P103" s="40" t="str">
        <f>INDEX(Вычисления!Q:Q,MATCH(Прайс!B:B,Вычисления!A:A,0))</f>
        <v>в наличии</v>
      </c>
      <c r="Q103" s="33" t="str">
        <f>INDEX(Вычисления!J:J,MATCH(Прайс!B:B,Вычисления!A:A,0))</f>
        <v>Допустимый</v>
      </c>
      <c r="R103" s="33" t="str">
        <f>INDEX(Вычисления!B:B,MATCH(Прайс!B:B,Вычисления!A:A,0))</f>
        <v>ZIP-LOCK пакеты(Грипперы с замком)</v>
      </c>
      <c r="S103" s="34"/>
      <c r="T103" s="35"/>
      <c r="U103" s="35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</row>
    <row r="104" spans="1:65" ht="18">
      <c r="A104" s="10"/>
      <c r="B104" s="159" t="s">
        <v>396</v>
      </c>
      <c r="C104" s="62" t="str">
        <f>IF(P104="нет в наличии","Нет в наличии",INDEX(Вычисления!J:J,MATCH(Прайс!B:B,Вычисления!A:A,0)))</f>
        <v>Допустимый</v>
      </c>
      <c r="D104" s="193"/>
      <c r="E104" s="63">
        <f t="shared" si="3"/>
        <v>0</v>
      </c>
      <c r="F104" s="64">
        <f>INDEX(Вычисления!K:K,MATCH(Прайс!B:B,Вычисления!A:A,0))</f>
        <v>5.0999999999999996</v>
      </c>
      <c r="G104" s="65">
        <f>INDEX(Вычисления!L:L,MATCH(Прайс!B:B,Вычисления!A:A,0))</f>
        <v>4.5599999999999996</v>
      </c>
      <c r="H104" s="66">
        <f>INDEX(Вычисления!M:M,MATCH(Прайс!B:B,Вычисления!A:A,0))</f>
        <v>4.34</v>
      </c>
      <c r="I104" s="160">
        <f>INDEX(Вычисления!N:N,MATCH(Прайс!B:B,Вычисления!A:A,0))</f>
        <v>4.34</v>
      </c>
      <c r="J104" s="38"/>
      <c r="K104" s="39" t="s">
        <v>9</v>
      </c>
      <c r="L104" s="39"/>
      <c r="M104" s="39"/>
      <c r="N104" s="31">
        <f>IFERROR(INDEX(' остататок'!B:B,MATCH(Прайс!B:B,' остататок'!A:A,0)),0)</f>
        <v>1000</v>
      </c>
      <c r="O104" s="39">
        <f>Прайс!$D104*Прайс!$F104</f>
        <v>0</v>
      </c>
      <c r="P104" s="40" t="str">
        <f>INDEX(Вычисления!Q:Q,MATCH(Прайс!B:B,Вычисления!A:A,0))</f>
        <v>в наличии</v>
      </c>
      <c r="Q104" s="33" t="str">
        <f>INDEX(Вычисления!J:J,MATCH(Прайс!B:B,Вычисления!A:A,0))</f>
        <v>Допустимый</v>
      </c>
      <c r="R104" s="33" t="str">
        <f>INDEX(Вычисления!B:B,MATCH(Прайс!B:B,Вычисления!A:A,0))</f>
        <v>ZIP-LOCK пакеты(Грипперы с замком)</v>
      </c>
      <c r="S104" s="34"/>
      <c r="T104" s="35"/>
      <c r="U104" s="35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</row>
    <row r="105" spans="1:65" ht="18">
      <c r="A105" s="10"/>
      <c r="B105" s="159" t="s">
        <v>397</v>
      </c>
      <c r="C105" s="62" t="str">
        <f>IF(P105="нет в наличии","Нет в наличии",INDEX(Вычисления!J:J,MATCH(Прайс!B:B,Вычисления!A:A,0)))</f>
        <v>Допустимый</v>
      </c>
      <c r="D105" s="193"/>
      <c r="E105" s="63">
        <f t="shared" si="3"/>
        <v>0</v>
      </c>
      <c r="F105" s="64">
        <f>INDEX(Вычисления!K:K,MATCH(Прайс!B:B,Вычисления!A:A,0))</f>
        <v>6.69</v>
      </c>
      <c r="G105" s="65">
        <f>INDEX(Вычисления!L:L,MATCH(Прайс!B:B,Вычисления!A:A,0))</f>
        <v>5.98</v>
      </c>
      <c r="H105" s="66">
        <f>INDEX(Вычисления!M:M,MATCH(Прайс!B:B,Вычисления!A:A,0))</f>
        <v>5.68</v>
      </c>
      <c r="I105" s="160">
        <f>INDEX(Вычисления!N:N,MATCH(Прайс!B:B,Вычисления!A:A,0))</f>
        <v>5.68</v>
      </c>
      <c r="J105" s="38"/>
      <c r="K105" s="39" t="s">
        <v>9</v>
      </c>
      <c r="L105" s="39"/>
      <c r="M105" s="39"/>
      <c r="N105" s="31">
        <f>IFERROR(INDEX(' остататок'!B:B,MATCH(Прайс!B:B,' остататок'!A:A,0)),0)</f>
        <v>1000</v>
      </c>
      <c r="O105" s="39">
        <f>Прайс!$D105*Прайс!$F105</f>
        <v>0</v>
      </c>
      <c r="P105" s="40" t="str">
        <f>INDEX(Вычисления!Q:Q,MATCH(Прайс!B:B,Вычисления!A:A,0))</f>
        <v>в наличии</v>
      </c>
      <c r="Q105" s="33" t="str">
        <f>INDEX(Вычисления!J:J,MATCH(Прайс!B:B,Вычисления!A:A,0))</f>
        <v>Допустимый</v>
      </c>
      <c r="R105" s="33" t="str">
        <f>INDEX(Вычисления!B:B,MATCH(Прайс!B:B,Вычисления!A:A,0))</f>
        <v>ZIP-LOCK пакеты(Грипперы с замком)</v>
      </c>
      <c r="S105" s="34"/>
      <c r="T105" s="35"/>
      <c r="U105" s="35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</row>
    <row r="106" spans="1:65" ht="18">
      <c r="A106" s="10"/>
      <c r="B106" s="159" t="s">
        <v>398</v>
      </c>
      <c r="C106" s="62" t="str">
        <f>IF(P106="нет в наличии","Нет в наличии",INDEX(Вычисления!J:J,MATCH(Прайс!B:B,Вычисления!A:A,0)))</f>
        <v>Допустимый</v>
      </c>
      <c r="D106" s="193"/>
      <c r="E106" s="63">
        <f t="shared" si="3"/>
        <v>0</v>
      </c>
      <c r="F106" s="64">
        <f>INDEX(Вычисления!K:K,MATCH(Прайс!B:B,Вычисления!A:A,0))</f>
        <v>8.7799999999999994</v>
      </c>
      <c r="G106" s="65">
        <f>INDEX(Вычисления!L:L,MATCH(Прайс!B:B,Вычисления!A:A,0))</f>
        <v>7.85</v>
      </c>
      <c r="H106" s="66">
        <f>INDEX(Вычисления!M:M,MATCH(Прайс!B:B,Вычисления!A:A,0))</f>
        <v>7.47</v>
      </c>
      <c r="I106" s="160">
        <f>INDEX(Вычисления!N:N,MATCH(Прайс!B:B,Вычисления!A:A,0))</f>
        <v>7.47</v>
      </c>
      <c r="J106" s="38"/>
      <c r="K106" s="39" t="s">
        <v>9</v>
      </c>
      <c r="L106" s="39"/>
      <c r="M106" s="39"/>
      <c r="N106" s="31">
        <f>IFERROR(INDEX(' остататок'!B:B,MATCH(Прайс!B:B,' остататок'!A:A,0)),0)</f>
        <v>1000</v>
      </c>
      <c r="O106" s="39">
        <f>Прайс!$D106*Прайс!$F106</f>
        <v>0</v>
      </c>
      <c r="P106" s="40" t="str">
        <f>INDEX(Вычисления!Q:Q,MATCH(Прайс!B:B,Вычисления!A:A,0))</f>
        <v>в наличии</v>
      </c>
      <c r="Q106" s="33" t="str">
        <f>INDEX(Вычисления!J:J,MATCH(Прайс!B:B,Вычисления!A:A,0))</f>
        <v>Допустимый</v>
      </c>
      <c r="R106" s="33" t="str">
        <f>INDEX(Вычисления!B:B,MATCH(Прайс!B:B,Вычисления!A:A,0))</f>
        <v>ZIP-LOCK пакеты(Грипперы с замком)</v>
      </c>
      <c r="S106" s="34"/>
      <c r="T106" s="35"/>
      <c r="U106" s="35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</row>
    <row r="107" spans="1:65" ht="18.75" thickBot="1">
      <c r="A107" s="10"/>
      <c r="B107" s="161" t="s">
        <v>97</v>
      </c>
      <c r="C107" s="162" t="str">
        <f>IF(P107="нет в наличии","Нет в наличии",INDEX(Вычисления!J:J,MATCH(Прайс!B:B,Вычисления!A:A,0)))</f>
        <v>Допустимый</v>
      </c>
      <c r="D107" s="194"/>
      <c r="E107" s="163">
        <f t="shared" si="3"/>
        <v>0</v>
      </c>
      <c r="F107" s="164">
        <f>INDEX(Вычисления!K:K,MATCH(Прайс!B:B,Вычисления!A:A,0))</f>
        <v>10.75</v>
      </c>
      <c r="G107" s="165">
        <f>INDEX(Вычисления!L:L,MATCH(Прайс!B:B,Вычисления!A:A,0))</f>
        <v>9.6300000000000008</v>
      </c>
      <c r="H107" s="166">
        <f>INDEX(Вычисления!M:M,MATCH(Прайс!B:B,Вычисления!A:A,0))</f>
        <v>9.14</v>
      </c>
      <c r="I107" s="167">
        <f>INDEX(Вычисления!N:N,MATCH(Прайс!B:B,Вычисления!A:A,0))</f>
        <v>9.14</v>
      </c>
      <c r="J107" s="38"/>
      <c r="K107" s="39" t="s">
        <v>9</v>
      </c>
      <c r="L107" s="39"/>
      <c r="M107" s="39"/>
      <c r="N107" s="31">
        <f>IFERROR(INDEX(' остататок'!B:B,MATCH(Прайс!B:B,' остататок'!A:A,0)),0)</f>
        <v>1000</v>
      </c>
      <c r="O107" s="39">
        <f>Прайс!$D107*Прайс!$F107</f>
        <v>0</v>
      </c>
      <c r="P107" s="40" t="str">
        <f>INDEX(Вычисления!Q:Q,MATCH(Прайс!B:B,Вычисления!A:A,0))</f>
        <v>в наличии</v>
      </c>
      <c r="Q107" s="33" t="str">
        <f>INDEX(Вычисления!J:J,MATCH(Прайс!B:B,Вычисления!A:A,0))</f>
        <v>Допустимый</v>
      </c>
      <c r="R107" s="33" t="str">
        <f>INDEX(Вычисления!B:B,MATCH(Прайс!B:B,Вычисления!A:A,0))</f>
        <v>ZIP-LOCK пакеты(Грипперы с замком)</v>
      </c>
      <c r="S107" s="34"/>
      <c r="T107" s="35"/>
      <c r="U107" s="35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</row>
    <row r="108" spans="1:65" ht="30" customHeight="1" thickBot="1">
      <c r="A108" s="10"/>
      <c r="B108" s="59" t="s">
        <v>121</v>
      </c>
      <c r="C108" s="59"/>
      <c r="D108" s="195"/>
      <c r="E108" s="61"/>
      <c r="F108" s="61"/>
      <c r="G108" s="61"/>
      <c r="H108" s="61"/>
      <c r="I108" s="61"/>
      <c r="J108" s="41"/>
      <c r="K108" s="41"/>
      <c r="L108" s="41"/>
      <c r="M108" s="41"/>
      <c r="N108" s="31"/>
      <c r="O108" s="41"/>
      <c r="P108" s="42"/>
      <c r="Q108" s="33" t="e">
        <f>INDEX(Вычисления!J:J,MATCH(Прайс!B:B,Вычисления!A:A,0))</f>
        <v>#N/A</v>
      </c>
      <c r="R108" s="33" t="e">
        <f>INDEX(Вычисления!B:B,MATCH(Прайс!B:B,Вычисления!A:A,0))</f>
        <v>#N/A</v>
      </c>
      <c r="S108" s="34"/>
      <c r="T108" s="35"/>
      <c r="U108" s="35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</row>
    <row r="109" spans="1:65" ht="18">
      <c r="A109" s="10"/>
      <c r="B109" s="152" t="s">
        <v>399</v>
      </c>
      <c r="C109" s="153" t="str">
        <f>IF(P109="нет в наличии","Нет в наличии","В наличии")</f>
        <v>В наличии</v>
      </c>
      <c r="D109" s="192"/>
      <c r="E109" s="154">
        <f>IF($O$8&gt;=100000,D109*I109,IF($O$8&gt;=30000,D109*H109,IF($O$8&gt;=5000,D109*G109,D109*F109)))</f>
        <v>0</v>
      </c>
      <c r="F109" s="155">
        <f>INDEX(Вычисления!K:K,MATCH(Прайс!B:B,Вычисления!A:A,0))</f>
        <v>100</v>
      </c>
      <c r="G109" s="156">
        <f>INDEX(Вычисления!L:L,MATCH(Прайс!B:B,Вычисления!A:A,0))</f>
        <v>84</v>
      </c>
      <c r="H109" s="157">
        <f>INDEX(Вычисления!M:M,MATCH(Прайс!B:B,Вычисления!A:A,0))</f>
        <v>78</v>
      </c>
      <c r="I109" s="158">
        <f>INDEX(Вычисления!N:N,MATCH(Прайс!B:B,Вычисления!A:A,0))</f>
        <v>78</v>
      </c>
      <c r="J109" s="38"/>
      <c r="K109" s="39" t="s">
        <v>121</v>
      </c>
      <c r="L109" s="39"/>
      <c r="M109" s="39"/>
      <c r="N109" s="31">
        <f>IFERROR(INDEX(' остататок'!B:B,MATCH(Прайс!B:B,' остататок'!A:A,0)),0)</f>
        <v>20</v>
      </c>
      <c r="O109" s="39">
        <f>Прайс!$D109*Прайс!$F109</f>
        <v>0</v>
      </c>
      <c r="P109" s="40" t="str">
        <f>INDEX(Вычисления!Q:Q,MATCH(Прайс!B:B,Вычисления!A:A,0))</f>
        <v>в наличии</v>
      </c>
      <c r="Q109" s="33" t="str">
        <f>INDEX(Вычисления!J:J,MATCH(Прайс!B:B,Вычисления!A:A,0))</f>
        <v>Допустимый</v>
      </c>
      <c r="R109" s="33" t="s">
        <v>126</v>
      </c>
      <c r="S109" s="34"/>
      <c r="T109" s="35"/>
      <c r="U109" s="35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</row>
    <row r="110" spans="1:65" ht="18">
      <c r="A110" s="10"/>
      <c r="B110" s="159" t="s">
        <v>400</v>
      </c>
      <c r="C110" s="62" t="str">
        <f t="shared" ref="C110:C134" si="4">IF(P110="нет в наличии","Нет в наличии","В наличии")</f>
        <v>В наличии</v>
      </c>
      <c r="D110" s="193"/>
      <c r="E110" s="63">
        <f t="shared" ref="E110:E117" si="5">IF($O$8&gt;=100000,D110*I110,IF($O$8&gt;=30000,D110*H110,IF($O$8&gt;=5000,D110*G110,D110*F110)))</f>
        <v>0</v>
      </c>
      <c r="F110" s="64">
        <f>INDEX(Вычисления!K:K,MATCH(Прайс!B:B,Вычисления!A:A,0))</f>
        <v>95</v>
      </c>
      <c r="G110" s="65">
        <f>INDEX(Вычисления!L:L,MATCH(Прайс!B:B,Вычисления!A:A,0))</f>
        <v>80</v>
      </c>
      <c r="H110" s="66">
        <f>INDEX(Вычисления!M:M,MATCH(Прайс!B:B,Вычисления!A:A,0))</f>
        <v>73</v>
      </c>
      <c r="I110" s="160">
        <f>INDEX(Вычисления!N:N,MATCH(Прайс!B:B,Вычисления!A:A,0))</f>
        <v>73</v>
      </c>
      <c r="J110" s="38"/>
      <c r="K110" s="39" t="s">
        <v>121</v>
      </c>
      <c r="L110" s="39"/>
      <c r="M110" s="39"/>
      <c r="N110" s="31">
        <f>IFERROR(INDEX(' остататок'!B:B,MATCH(Прайс!B:B,' остататок'!A:A,0)),0)</f>
        <v>75</v>
      </c>
      <c r="O110" s="39">
        <f>Прайс!$D110*Прайс!$F110</f>
        <v>0</v>
      </c>
      <c r="P110" s="40" t="str">
        <f>INDEX(Вычисления!Q:Q,MATCH(Прайс!B:B,Вычисления!A:A,0))</f>
        <v>в наличии</v>
      </c>
      <c r="Q110" s="33" t="str">
        <f>INDEX(Вычисления!J:J,MATCH(Прайс!B:B,Вычисления!A:A,0))</f>
        <v>Допустимый</v>
      </c>
      <c r="R110" s="33" t="s">
        <v>126</v>
      </c>
      <c r="S110" s="34"/>
      <c r="T110" s="35"/>
      <c r="U110" s="35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</row>
    <row r="111" spans="1:65" ht="18">
      <c r="A111" s="10"/>
      <c r="B111" s="159" t="s">
        <v>401</v>
      </c>
      <c r="C111" s="62" t="str">
        <f t="shared" si="4"/>
        <v>В наличии</v>
      </c>
      <c r="D111" s="193"/>
      <c r="E111" s="63">
        <f t="shared" si="5"/>
        <v>0</v>
      </c>
      <c r="F111" s="64">
        <f>INDEX(Вычисления!K:K,MATCH(Прайс!B:B,Вычисления!A:A,0))</f>
        <v>95</v>
      </c>
      <c r="G111" s="65">
        <f>INDEX(Вычисления!L:L,MATCH(Прайс!B:B,Вычисления!A:A,0))</f>
        <v>85</v>
      </c>
      <c r="H111" s="66">
        <f>INDEX(Вычисления!M:M,MATCH(Прайс!B:B,Вычисления!A:A,0))</f>
        <v>80</v>
      </c>
      <c r="I111" s="160">
        <f>INDEX(Вычисления!N:N,MATCH(Прайс!B:B,Вычисления!A:A,0))</f>
        <v>75</v>
      </c>
      <c r="J111" s="38"/>
      <c r="K111" s="39" t="s">
        <v>121</v>
      </c>
      <c r="L111" s="39"/>
      <c r="M111" s="39"/>
      <c r="N111" s="31">
        <f>IFERROR(INDEX(' остататок'!B:B,MATCH(Прайс!B:B,' остататок'!A:A,0)),0)</f>
        <v>60</v>
      </c>
      <c r="O111" s="39">
        <f>Прайс!$D111*Прайс!$F111</f>
        <v>0</v>
      </c>
      <c r="P111" s="40" t="str">
        <f>INDEX(Вычисления!Q:Q,MATCH(Прайс!B:B,Вычисления!A:A,0))</f>
        <v>в наличии</v>
      </c>
      <c r="Q111" s="33" t="str">
        <f>INDEX(Вычисления!J:J,MATCH(Прайс!B:B,Вычисления!A:A,0))</f>
        <v>Допустимый</v>
      </c>
      <c r="R111" s="33" t="s">
        <v>126</v>
      </c>
      <c r="S111" s="34"/>
      <c r="T111" s="35"/>
      <c r="U111" s="35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</row>
    <row r="112" spans="1:65" ht="18">
      <c r="A112" s="10"/>
      <c r="B112" s="159" t="s">
        <v>402</v>
      </c>
      <c r="C112" s="62" t="str">
        <f t="shared" si="4"/>
        <v>В наличии</v>
      </c>
      <c r="D112" s="193"/>
      <c r="E112" s="63">
        <f t="shared" si="5"/>
        <v>0</v>
      </c>
      <c r="F112" s="64">
        <f>INDEX(Вычисления!K:K,MATCH(Прайс!B:B,Вычисления!A:A,0))</f>
        <v>120</v>
      </c>
      <c r="G112" s="65">
        <f>INDEX(Вычисления!L:L,MATCH(Прайс!B:B,Вычисления!A:A,0))</f>
        <v>105</v>
      </c>
      <c r="H112" s="66">
        <f>INDEX(Вычисления!M:M,MATCH(Прайс!B:B,Вычисления!A:A,0))</f>
        <v>95</v>
      </c>
      <c r="I112" s="160">
        <f>INDEX(Вычисления!N:N,MATCH(Прайс!B:B,Вычисления!A:A,0))</f>
        <v>95</v>
      </c>
      <c r="J112" s="38"/>
      <c r="K112" s="39" t="s">
        <v>121</v>
      </c>
      <c r="L112" s="39"/>
      <c r="M112" s="39"/>
      <c r="N112" s="31">
        <f>IFERROR(INDEX(' остататок'!B:B,MATCH(Прайс!B:B,' остататок'!A:A,0)),0)</f>
        <v>60</v>
      </c>
      <c r="O112" s="39">
        <f>Прайс!$D112*Прайс!$F112</f>
        <v>0</v>
      </c>
      <c r="P112" s="40" t="str">
        <f>INDEX(Вычисления!Q:Q,MATCH(Прайс!B:B,Вычисления!A:A,0))</f>
        <v>в наличии</v>
      </c>
      <c r="Q112" s="33" t="str">
        <f>INDEX(Вычисления!J:J,MATCH(Прайс!B:B,Вычисления!A:A,0))</f>
        <v>Допустимый</v>
      </c>
      <c r="R112" s="33" t="s">
        <v>126</v>
      </c>
      <c r="S112" s="34"/>
      <c r="T112" s="35"/>
      <c r="U112" s="35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</row>
    <row r="113" spans="1:65" ht="18">
      <c r="A113" s="10"/>
      <c r="B113" s="159" t="s">
        <v>403</v>
      </c>
      <c r="C113" s="62" t="str">
        <f t="shared" si="4"/>
        <v>В наличии</v>
      </c>
      <c r="D113" s="193"/>
      <c r="E113" s="63">
        <f t="shared" si="5"/>
        <v>0</v>
      </c>
      <c r="F113" s="64">
        <f>INDEX(Вычисления!K:K,MATCH(Прайс!B:B,Вычисления!A:A,0))</f>
        <v>720</v>
      </c>
      <c r="G113" s="65">
        <f>INDEX(Вычисления!L:L,MATCH(Прайс!B:B,Вычисления!A:A,0))</f>
        <v>680</v>
      </c>
      <c r="H113" s="66">
        <f>INDEX(Вычисления!M:M,MATCH(Прайс!B:B,Вычисления!A:A,0))</f>
        <v>660</v>
      </c>
      <c r="I113" s="160">
        <f>INDEX(Вычисления!N:N,MATCH(Прайс!B:B,Вычисления!A:A,0))</f>
        <v>660</v>
      </c>
      <c r="J113" s="38"/>
      <c r="K113" s="39" t="s">
        <v>121</v>
      </c>
      <c r="L113" s="39"/>
      <c r="M113" s="39"/>
      <c r="N113" s="31">
        <f>IFERROR(INDEX(' остататок'!B:B,MATCH(Прайс!B:B,' остататок'!A:A,0)),0)</f>
        <v>8</v>
      </c>
      <c r="O113" s="39">
        <f>Прайс!$D113*Прайс!$F113</f>
        <v>0</v>
      </c>
      <c r="P113" s="40" t="str">
        <f>INDEX(Вычисления!Q:Q,MATCH(Прайс!B:B,Вычисления!A:A,0))</f>
        <v>в наличии</v>
      </c>
      <c r="Q113" s="33" t="str">
        <f>INDEX(Вычисления!J:J,MATCH(Прайс!B:B,Вычисления!A:A,0))</f>
        <v>Допустимый</v>
      </c>
      <c r="R113" s="33" t="s">
        <v>126</v>
      </c>
      <c r="S113" s="34"/>
      <c r="T113" s="35"/>
      <c r="U113" s="35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</row>
    <row r="114" spans="1:65" ht="18">
      <c r="A114" s="10"/>
      <c r="B114" s="159" t="s">
        <v>404</v>
      </c>
      <c r="C114" s="62" t="str">
        <f t="shared" si="4"/>
        <v>В наличии</v>
      </c>
      <c r="D114" s="193"/>
      <c r="E114" s="63">
        <f t="shared" si="5"/>
        <v>0</v>
      </c>
      <c r="F114" s="64">
        <f>INDEX(Вычисления!K:K,MATCH(Прайс!B:B,Вычисления!A:A,0))</f>
        <v>150</v>
      </c>
      <c r="G114" s="65">
        <f>INDEX(Вычисления!L:L,MATCH(Прайс!B:B,Вычисления!A:A,0))</f>
        <v>140</v>
      </c>
      <c r="H114" s="66">
        <f>INDEX(Вычисления!M:M,MATCH(Прайс!B:B,Вычисления!A:A,0))</f>
        <v>130</v>
      </c>
      <c r="I114" s="160">
        <f>INDEX(Вычисления!N:N,MATCH(Прайс!B:B,Вычисления!A:A,0))</f>
        <v>130</v>
      </c>
      <c r="J114" s="38"/>
      <c r="K114" s="39" t="s">
        <v>121</v>
      </c>
      <c r="L114" s="39"/>
      <c r="M114" s="39"/>
      <c r="N114" s="31">
        <f>IFERROR(INDEX(' остататок'!B:B,MATCH(Прайс!B:B,' остататок'!A:A,0)),0)</f>
        <v>45</v>
      </c>
      <c r="O114" s="39">
        <f>Прайс!$D114*Прайс!$F114</f>
        <v>0</v>
      </c>
      <c r="P114" s="40" t="str">
        <f>INDEX(Вычисления!Q:Q,MATCH(Прайс!B:B,Вычисления!A:A,0))</f>
        <v>в наличии</v>
      </c>
      <c r="Q114" s="33" t="str">
        <f>INDEX(Вычисления!J:J,MATCH(Прайс!B:B,Вычисления!A:A,0))</f>
        <v>Допустимый</v>
      </c>
      <c r="R114" s="33" t="s">
        <v>126</v>
      </c>
      <c r="S114" s="34"/>
      <c r="T114" s="35"/>
      <c r="U114" s="35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</row>
    <row r="115" spans="1:65" ht="18">
      <c r="A115" s="10"/>
      <c r="B115" s="159" t="s">
        <v>405</v>
      </c>
      <c r="C115" s="62" t="str">
        <f t="shared" si="4"/>
        <v>Нет в наличии</v>
      </c>
      <c r="D115" s="193"/>
      <c r="E115" s="63">
        <f t="shared" si="5"/>
        <v>0</v>
      </c>
      <c r="F115" s="64">
        <f>INDEX(Вычисления!K:K,MATCH(Прайс!B:B,Вычисления!A:A,0))</f>
        <v>160</v>
      </c>
      <c r="G115" s="65">
        <f>INDEX(Вычисления!L:L,MATCH(Прайс!B:B,Вычисления!A:A,0))</f>
        <v>140</v>
      </c>
      <c r="H115" s="66">
        <f>INDEX(Вычисления!M:M,MATCH(Прайс!B:B,Вычисления!A:A,0))</f>
        <v>133</v>
      </c>
      <c r="I115" s="160">
        <f>INDEX(Вычисления!N:N,MATCH(Прайс!B:B,Вычисления!A:A,0))</f>
        <v>133</v>
      </c>
      <c r="J115" s="38"/>
      <c r="K115" s="39" t="s">
        <v>121</v>
      </c>
      <c r="L115" s="39"/>
      <c r="M115" s="39"/>
      <c r="N115" s="31">
        <f>IFERROR(INDEX(' остататок'!B:B,MATCH(Прайс!B:B,' остататок'!A:A,0)),0)</f>
        <v>40</v>
      </c>
      <c r="O115" s="39">
        <f>Прайс!$D115*Прайс!$F115</f>
        <v>0</v>
      </c>
      <c r="P115" s="40" t="str">
        <f>INDEX(Вычисления!Q:Q,MATCH(Прайс!B:B,Вычисления!A:A,0))</f>
        <v>нет в наличии</v>
      </c>
      <c r="Q115" s="33" t="str">
        <f>INDEX(Вычисления!J:J,MATCH(Прайс!B:B,Вычисления!A:A,0))</f>
        <v>Допустимый</v>
      </c>
      <c r="R115" s="33" t="s">
        <v>126</v>
      </c>
      <c r="S115" s="34"/>
      <c r="T115" s="35"/>
      <c r="U115" s="35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</row>
    <row r="116" spans="1:65" ht="18">
      <c r="A116" s="10"/>
      <c r="B116" s="159" t="s">
        <v>406</v>
      </c>
      <c r="C116" s="62" t="str">
        <f t="shared" si="4"/>
        <v>В наличии</v>
      </c>
      <c r="D116" s="193"/>
      <c r="E116" s="63">
        <f t="shared" si="5"/>
        <v>0</v>
      </c>
      <c r="F116" s="64">
        <f>INDEX(Вычисления!K:K,MATCH(Прайс!B:B,Вычисления!A:A,0))</f>
        <v>290</v>
      </c>
      <c r="G116" s="65">
        <f>INDEX(Вычисления!L:L,MATCH(Прайс!B:B,Вычисления!A:A,0))</f>
        <v>260</v>
      </c>
      <c r="H116" s="66">
        <f>INDEX(Вычисления!M:M,MATCH(Прайс!B:B,Вычисления!A:A,0))</f>
        <v>250</v>
      </c>
      <c r="I116" s="160">
        <f>INDEX(Вычисления!N:N,MATCH(Прайс!B:B,Вычисления!A:A,0))</f>
        <v>250</v>
      </c>
      <c r="J116" s="38"/>
      <c r="K116" s="39" t="s">
        <v>121</v>
      </c>
      <c r="L116" s="39"/>
      <c r="M116" s="39"/>
      <c r="N116" s="31">
        <f>IFERROR(INDEX(' остататок'!B:B,MATCH(Прайс!B:B,' остататок'!A:A,0)),0)</f>
        <v>18</v>
      </c>
      <c r="O116" s="39">
        <f>Прайс!$D116*Прайс!$F116</f>
        <v>0</v>
      </c>
      <c r="P116" s="40" t="str">
        <f>INDEX(Вычисления!Q:Q,MATCH(Прайс!B:B,Вычисления!A:A,0))</f>
        <v>в наличии</v>
      </c>
      <c r="Q116" s="33" t="str">
        <f>INDEX(Вычисления!J:J,MATCH(Прайс!B:B,Вычисления!A:A,0))</f>
        <v>Допустимый</v>
      </c>
      <c r="R116" s="33" t="s">
        <v>126</v>
      </c>
      <c r="S116" s="34"/>
      <c r="T116" s="35"/>
      <c r="U116" s="35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</row>
    <row r="117" spans="1:65" ht="18.75" thickBot="1">
      <c r="A117" s="10"/>
      <c r="B117" s="161" t="s">
        <v>106</v>
      </c>
      <c r="C117" s="162" t="str">
        <f t="shared" si="4"/>
        <v>В наличии</v>
      </c>
      <c r="D117" s="194"/>
      <c r="E117" s="163">
        <f t="shared" si="5"/>
        <v>0</v>
      </c>
      <c r="F117" s="164">
        <f>INDEX(Вычисления!K:K,MATCH(Прайс!B:B,Вычисления!A:A,0))</f>
        <v>950</v>
      </c>
      <c r="G117" s="165">
        <f>INDEX(Вычисления!L:L,MATCH(Прайс!B:B,Вычисления!A:A,0))</f>
        <v>950</v>
      </c>
      <c r="H117" s="166">
        <f>INDEX(Вычисления!M:M,MATCH(Прайс!B:B,Вычисления!A:A,0))</f>
        <v>950</v>
      </c>
      <c r="I117" s="167">
        <f>INDEX(Вычисления!N:N,MATCH(Прайс!B:B,Вычисления!A:A,0))</f>
        <v>950</v>
      </c>
      <c r="J117" s="38"/>
      <c r="K117" s="39" t="s">
        <v>121</v>
      </c>
      <c r="L117" s="39"/>
      <c r="M117" s="39"/>
      <c r="N117" s="31">
        <f>IFERROR(INDEX(' остататок'!B:B,MATCH(Прайс!B:B,' остататок'!A:A,0)),0)</f>
        <v>1</v>
      </c>
      <c r="O117" s="39">
        <f>Прайс!$D117*Прайс!$F117</f>
        <v>0</v>
      </c>
      <c r="P117" s="40" t="str">
        <f>INDEX(Вычисления!Q:Q,MATCH(Прайс!B:B,Вычисления!A:A,0))</f>
        <v>в наличии</v>
      </c>
      <c r="Q117" s="33" t="str">
        <f>INDEX(Вычисления!J:J,MATCH(Прайс!B:B,Вычисления!A:A,0))</f>
        <v>Допустимый</v>
      </c>
      <c r="R117" s="33" t="s">
        <v>126</v>
      </c>
      <c r="S117" s="34"/>
      <c r="T117" s="35"/>
      <c r="U117" s="35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</row>
    <row r="118" spans="1:65" ht="30" customHeight="1" thickBot="1">
      <c r="A118" s="10"/>
      <c r="B118" s="59" t="s">
        <v>262</v>
      </c>
      <c r="C118" s="59"/>
      <c r="D118" s="195"/>
      <c r="E118" s="61"/>
      <c r="F118" s="61"/>
      <c r="G118" s="61"/>
      <c r="H118" s="61"/>
      <c r="I118" s="61"/>
      <c r="J118" s="41"/>
      <c r="K118" s="41"/>
      <c r="L118" s="41"/>
      <c r="M118" s="41"/>
      <c r="N118" s="31"/>
      <c r="O118" s="41"/>
      <c r="P118" s="42"/>
      <c r="Q118" s="33" t="e">
        <f>INDEX(Вычисления!J:J,MATCH(Прайс!B:B,Вычисления!A:A,0))</f>
        <v>#N/A</v>
      </c>
      <c r="R118" s="33" t="e">
        <f>INDEX(Вычисления!B:B,MATCH(Прайс!B:B,Вычисления!A:A,0))</f>
        <v>#N/A</v>
      </c>
      <c r="S118" s="34"/>
      <c r="T118" s="35"/>
      <c r="U118" s="35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</row>
    <row r="119" spans="1:65" ht="18">
      <c r="A119" s="10"/>
      <c r="B119" s="152" t="s">
        <v>107</v>
      </c>
      <c r="C119" s="153" t="str">
        <f t="shared" si="4"/>
        <v>В наличии</v>
      </c>
      <c r="D119" s="192"/>
      <c r="E119" s="154">
        <f>IF($O$8&gt;=100000,D119*I119,IF($O$8&gt;=30000,D119*H119,IF($O$8&gt;=5000,D119*G119,D119*F119)))</f>
        <v>0</v>
      </c>
      <c r="F119" s="155">
        <f>INDEX(Вычисления!K:K,MATCH(Прайс!B:B,Вычисления!A:A,0))</f>
        <v>400</v>
      </c>
      <c r="G119" s="156">
        <f>INDEX(Вычисления!L:L,MATCH(Прайс!B:B,Вычисления!A:A,0))</f>
        <v>340</v>
      </c>
      <c r="H119" s="157">
        <f>INDEX(Вычисления!M:M,MATCH(Прайс!B:B,Вычисления!A:A,0))</f>
        <v>330</v>
      </c>
      <c r="I119" s="158">
        <f>INDEX(Вычисления!N:N,MATCH(Прайс!B:B,Вычисления!A:A,0))</f>
        <v>330</v>
      </c>
      <c r="J119" s="38"/>
      <c r="K119" s="39" t="s">
        <v>122</v>
      </c>
      <c r="L119" s="39"/>
      <c r="M119" s="39"/>
      <c r="N119" s="31">
        <f>IFERROR(INDEX(' остататок'!B:B,MATCH(Прайс!B:B,' остататок'!A:A,0)),0)</f>
        <v>6</v>
      </c>
      <c r="O119" s="39">
        <f>Прайс!$D119*Прайс!$F119</f>
        <v>0</v>
      </c>
      <c r="P119" s="40" t="str">
        <f>INDEX(Вычисления!Q:Q,MATCH(Прайс!B:B,Вычисления!A:A,0))</f>
        <v>в наличии</v>
      </c>
      <c r="Q119" s="33" t="str">
        <f>INDEX(Вычисления!J:J,MATCH(Прайс!B:B,Вычисления!A:A,0))</f>
        <v>Допустимый</v>
      </c>
      <c r="R119" s="33" t="s">
        <v>126</v>
      </c>
      <c r="S119" s="34"/>
      <c r="T119" s="35"/>
      <c r="U119" s="35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</row>
    <row r="120" spans="1:65" ht="18">
      <c r="A120" s="10"/>
      <c r="B120" s="159" t="s">
        <v>108</v>
      </c>
      <c r="C120" s="62" t="str">
        <f t="shared" si="4"/>
        <v>Нет в наличии</v>
      </c>
      <c r="D120" s="193"/>
      <c r="E120" s="63">
        <f>IF($O$8&gt;=100000,D120*I120,IF($O$8&gt;=30000,D120*H120,IF($O$8&gt;=5000,D120*G120,D120*F120)))</f>
        <v>0</v>
      </c>
      <c r="F120" s="64">
        <f>INDEX(Вычисления!K:K,MATCH(Прайс!B:B,Вычисления!A:A,0))</f>
        <v>0</v>
      </c>
      <c r="G120" s="65">
        <f>INDEX(Вычисления!L:L,MATCH(Прайс!B:B,Вычисления!A:A,0))</f>
        <v>0</v>
      </c>
      <c r="H120" s="66">
        <f>INDEX(Вычисления!M:M,MATCH(Прайс!B:B,Вычисления!A:A,0))</f>
        <v>0</v>
      </c>
      <c r="I120" s="160">
        <f>INDEX(Вычисления!N:N,MATCH(Прайс!B:B,Вычисления!A:A,0))</f>
        <v>0</v>
      </c>
      <c r="J120" s="38"/>
      <c r="K120" s="39" t="s">
        <v>122</v>
      </c>
      <c r="L120" s="39"/>
      <c r="M120" s="39"/>
      <c r="N120" s="31">
        <f>IFERROR(INDEX(' остататок'!B:B,MATCH(Прайс!B:B,' остататок'!A:A,0)),0)</f>
        <v>6</v>
      </c>
      <c r="O120" s="39">
        <f>Прайс!$D120*Прайс!$F120</f>
        <v>0</v>
      </c>
      <c r="P120" s="40" t="str">
        <f>INDEX(Вычисления!Q:Q,MATCH(Прайс!B:B,Вычисления!A:A,0))</f>
        <v>нет в наличии</v>
      </c>
      <c r="Q120" s="33" t="str">
        <f>INDEX(Вычисления!J:J,MATCH(Прайс!B:B,Вычисления!A:A,0))</f>
        <v>Допустимый</v>
      </c>
      <c r="R120" s="33" t="s">
        <v>126</v>
      </c>
      <c r="S120" s="34"/>
      <c r="T120" s="35"/>
      <c r="U120" s="35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</row>
    <row r="121" spans="1:65" ht="18">
      <c r="A121" s="10"/>
      <c r="B121" s="159" t="s">
        <v>109</v>
      </c>
      <c r="C121" s="62" t="str">
        <f t="shared" si="4"/>
        <v>Нет в наличии</v>
      </c>
      <c r="D121" s="193"/>
      <c r="E121" s="63">
        <f>IF($O$8&gt;=100000,D121*I121,IF($O$8&gt;=30000,D121*H121,IF($O$8&gt;=5000,D121*G121,D121*F121)))</f>
        <v>0</v>
      </c>
      <c r="F121" s="64">
        <f>INDEX(Вычисления!K:K,MATCH(Прайс!B:B,Вычисления!A:A,0))</f>
        <v>0</v>
      </c>
      <c r="G121" s="65">
        <f>INDEX(Вычисления!L:L,MATCH(Прайс!B:B,Вычисления!A:A,0))</f>
        <v>0</v>
      </c>
      <c r="H121" s="66">
        <f>INDEX(Вычисления!M:M,MATCH(Прайс!B:B,Вычисления!A:A,0))</f>
        <v>0</v>
      </c>
      <c r="I121" s="160">
        <f>INDEX(Вычисления!N:N,MATCH(Прайс!B:B,Вычисления!A:A,0))</f>
        <v>0</v>
      </c>
      <c r="J121" s="38"/>
      <c r="K121" s="39" t="s">
        <v>122</v>
      </c>
      <c r="L121" s="39"/>
      <c r="M121" s="39"/>
      <c r="N121" s="31">
        <f>IFERROR(INDEX(' остататок'!B:B,MATCH(Прайс!B:B,' остататок'!A:A,0)),0)</f>
        <v>6</v>
      </c>
      <c r="O121" s="39">
        <f>Прайс!$D121*Прайс!$F121</f>
        <v>0</v>
      </c>
      <c r="P121" s="40" t="str">
        <f>INDEX(Вычисления!Q:Q,MATCH(Прайс!B:B,Вычисления!A:A,0))</f>
        <v>нет в наличии</v>
      </c>
      <c r="Q121" s="33" t="str">
        <f>INDEX(Вычисления!J:J,MATCH(Прайс!B:B,Вычисления!A:A,0))</f>
        <v>Допустимый</v>
      </c>
      <c r="R121" s="33" t="s">
        <v>126</v>
      </c>
      <c r="S121" s="34"/>
      <c r="T121" s="35"/>
      <c r="U121" s="35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</row>
    <row r="122" spans="1:65" ht="18.75" thickBot="1">
      <c r="A122" s="10"/>
      <c r="B122" s="161" t="s">
        <v>110</v>
      </c>
      <c r="C122" s="162" t="str">
        <f t="shared" si="4"/>
        <v>Нет в наличии</v>
      </c>
      <c r="D122" s="194"/>
      <c r="E122" s="163">
        <f>IF($O$8&gt;=100000,D122*I122,IF($O$8&gt;=30000,D122*H122,IF($O$8&gt;=5000,D122*G122,D122*F122)))</f>
        <v>0</v>
      </c>
      <c r="F122" s="164">
        <f>INDEX(Вычисления!K:K,MATCH(Прайс!B:B,Вычисления!A:A,0))</f>
        <v>0</v>
      </c>
      <c r="G122" s="165">
        <f>INDEX(Вычисления!L:L,MATCH(Прайс!B:B,Вычисления!A:A,0))</f>
        <v>0</v>
      </c>
      <c r="H122" s="166">
        <f>INDEX(Вычисления!M:M,MATCH(Прайс!B:B,Вычисления!A:A,0))</f>
        <v>0</v>
      </c>
      <c r="I122" s="167">
        <f>INDEX(Вычисления!N:N,MATCH(Прайс!B:B,Вычисления!A:A,0))</f>
        <v>0</v>
      </c>
      <c r="J122" s="38"/>
      <c r="K122" s="39" t="s">
        <v>122</v>
      </c>
      <c r="L122" s="39"/>
      <c r="M122" s="39"/>
      <c r="N122" s="31">
        <f>IFERROR(INDEX(' остататок'!B:B,MATCH(Прайс!B:B,' остататок'!A:A,0)),0)</f>
        <v>6</v>
      </c>
      <c r="O122" s="39">
        <f>Прайс!$D122*Прайс!$F122</f>
        <v>0</v>
      </c>
      <c r="P122" s="40" t="str">
        <f>INDEX(Вычисления!Q:Q,MATCH(Прайс!B:B,Вычисления!A:A,0))</f>
        <v>нет в наличии</v>
      </c>
      <c r="Q122" s="33" t="str">
        <f>INDEX(Вычисления!J:J,MATCH(Прайс!B:B,Вычисления!A:A,0))</f>
        <v>Допустимый</v>
      </c>
      <c r="R122" s="33" t="s">
        <v>126</v>
      </c>
      <c r="S122" s="34"/>
      <c r="T122" s="35"/>
      <c r="U122" s="35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</row>
    <row r="123" spans="1:65" ht="30" customHeight="1" thickBot="1">
      <c r="A123" s="10"/>
      <c r="B123" s="59" t="s">
        <v>123</v>
      </c>
      <c r="C123" s="59"/>
      <c r="D123" s="195"/>
      <c r="E123" s="61"/>
      <c r="F123" s="61"/>
      <c r="G123" s="61"/>
      <c r="H123" s="61"/>
      <c r="I123" s="61"/>
      <c r="J123" s="41"/>
      <c r="K123" s="41"/>
      <c r="L123" s="41"/>
      <c r="M123" s="41"/>
      <c r="N123" s="31"/>
      <c r="O123" s="41"/>
      <c r="P123" s="42"/>
      <c r="Q123" s="33" t="e">
        <f>INDEX(Вычисления!J:J,MATCH(Прайс!B:B,Вычисления!A:A,0))</f>
        <v>#N/A</v>
      </c>
      <c r="R123" s="33" t="e">
        <f>INDEX(Вычисления!B:B,MATCH(Прайс!B:B,Вычисления!A:A,0))</f>
        <v>#N/A</v>
      </c>
      <c r="S123" s="34"/>
      <c r="T123" s="35"/>
      <c r="U123" s="35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</row>
    <row r="124" spans="1:65" ht="18">
      <c r="A124" s="10"/>
      <c r="B124" s="152" t="s">
        <v>111</v>
      </c>
      <c r="C124" s="153" t="str">
        <f t="shared" si="4"/>
        <v>Нет в наличии</v>
      </c>
      <c r="D124" s="192"/>
      <c r="E124" s="154">
        <f>IF($O$8&gt;=100000,D124*I124,IF($O$8&gt;=30000,D124*H124,IF($O$8&gt;=5000,D124*G124,D124*F124)))</f>
        <v>0</v>
      </c>
      <c r="F124" s="176">
        <f>INDEX(Вычисления!K:K,MATCH(Прайс!B:B,Вычисления!A:A,0))</f>
        <v>0</v>
      </c>
      <c r="G124" s="177">
        <f>INDEX(Вычисления!L:L,MATCH(Прайс!B:B,Вычисления!A:A,0))</f>
        <v>0</v>
      </c>
      <c r="H124" s="178">
        <f>INDEX(Вычисления!M:M,MATCH(Прайс!B:B,Вычисления!A:A,0))</f>
        <v>0</v>
      </c>
      <c r="I124" s="179">
        <f>INDEX(Вычисления!N:N,MATCH(Прайс!B:B,Вычисления!A:A,0))</f>
        <v>0</v>
      </c>
      <c r="J124" s="38"/>
      <c r="K124" s="39" t="s">
        <v>123</v>
      </c>
      <c r="L124" s="39"/>
      <c r="M124" s="39"/>
      <c r="N124" s="31">
        <f>IFERROR(INDEX(' остататок'!B:B,MATCH(Прайс!B:B,' остататок'!A:A,0)),0)</f>
        <v>36</v>
      </c>
      <c r="O124" s="39">
        <f>Прайс!$D124*Прайс!$F124</f>
        <v>0</v>
      </c>
      <c r="P124" s="40" t="str">
        <f>INDEX(Вычисления!Q:Q,MATCH(Прайс!B:B,Вычисления!A:A,0))</f>
        <v>нет в наличии</v>
      </c>
      <c r="Q124" s="33" t="str">
        <f>INDEX(Вычисления!J:J,MATCH(Прайс!B:B,Вычисления!A:A,0))</f>
        <v>Допустимый</v>
      </c>
      <c r="R124" s="33" t="s">
        <v>126</v>
      </c>
      <c r="S124" s="34"/>
      <c r="T124" s="35"/>
      <c r="U124" s="35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</row>
    <row r="125" spans="1:65" ht="18">
      <c r="A125" s="10"/>
      <c r="B125" s="159" t="s">
        <v>112</v>
      </c>
      <c r="C125" s="62" t="str">
        <f t="shared" si="4"/>
        <v>В наличии</v>
      </c>
      <c r="D125" s="193"/>
      <c r="E125" s="63">
        <f>IF($O$8&gt;=100000,D125*I125,IF($O$8&gt;=30000,D125*H125,IF($O$8&gt;=5000,D125*G125,D125*F125)))</f>
        <v>0</v>
      </c>
      <c r="F125" s="67">
        <f>INDEX(Вычисления!K:K,MATCH(Прайс!B:B,Вычисления!A:A,0))</f>
        <v>75</v>
      </c>
      <c r="G125" s="68">
        <f>INDEX(Вычисления!L:L,MATCH(Прайс!B:B,Вычисления!A:A,0))</f>
        <v>71</v>
      </c>
      <c r="H125" s="69">
        <f>INDEX(Вычисления!M:M,MATCH(Прайс!B:B,Вычисления!A:A,0))</f>
        <v>67</v>
      </c>
      <c r="I125" s="180">
        <f>INDEX(Вычисления!N:N,MATCH(Прайс!B:B,Вычисления!A:A,0))</f>
        <v>67</v>
      </c>
      <c r="J125" s="38"/>
      <c r="K125" s="39" t="s">
        <v>123</v>
      </c>
      <c r="L125" s="39"/>
      <c r="M125" s="39"/>
      <c r="N125" s="31">
        <f>IFERROR(INDEX(' остататок'!B:B,MATCH(Прайс!B:B,' остататок'!A:A,0)),0)</f>
        <v>36</v>
      </c>
      <c r="O125" s="39">
        <f>Прайс!$D125*Прайс!$F125</f>
        <v>0</v>
      </c>
      <c r="P125" s="40" t="str">
        <f>INDEX(Вычисления!Q:Q,MATCH(Прайс!B:B,Вычисления!A:A,0))</f>
        <v>в наличии</v>
      </c>
      <c r="Q125" s="33" t="str">
        <f>INDEX(Вычисления!J:J,MATCH(Прайс!B:B,Вычисления!A:A,0))</f>
        <v>Допустимый</v>
      </c>
      <c r="R125" s="33" t="s">
        <v>126</v>
      </c>
      <c r="S125" s="34"/>
      <c r="T125" s="35"/>
      <c r="U125" s="35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</row>
    <row r="126" spans="1:65" ht="18">
      <c r="A126" s="10"/>
      <c r="B126" s="159" t="s">
        <v>113</v>
      </c>
      <c r="C126" s="62" t="str">
        <f t="shared" si="4"/>
        <v>В наличии</v>
      </c>
      <c r="D126" s="193"/>
      <c r="E126" s="63">
        <f>IF($O$8&gt;=100000,D126*I126,IF($O$8&gt;=30000,D126*H126,IF($O$8&gt;=5000,D126*G126,D126*F126)))</f>
        <v>0</v>
      </c>
      <c r="F126" s="67">
        <f>INDEX(Вычисления!K:K,MATCH(Прайс!B:B,Вычисления!A:A,0))</f>
        <v>100</v>
      </c>
      <c r="G126" s="68">
        <f>INDEX(Вычисления!L:L,MATCH(Прайс!B:B,Вычисления!A:A,0))</f>
        <v>95</v>
      </c>
      <c r="H126" s="69">
        <f>INDEX(Вычисления!M:M,MATCH(Прайс!B:B,Вычисления!A:A,0))</f>
        <v>88</v>
      </c>
      <c r="I126" s="180">
        <f>INDEX(Вычисления!N:N,MATCH(Прайс!B:B,Вычисления!A:A,0))</f>
        <v>88</v>
      </c>
      <c r="J126" s="38"/>
      <c r="K126" s="39" t="s">
        <v>123</v>
      </c>
      <c r="L126" s="39"/>
      <c r="M126" s="39"/>
      <c r="N126" s="31">
        <f>IFERROR(INDEX(' остататок'!B:B,MATCH(Прайс!B:B,' остататок'!A:A,0)),0)</f>
        <v>0</v>
      </c>
      <c r="O126" s="39">
        <f>Прайс!$D126*Прайс!$F126</f>
        <v>0</v>
      </c>
      <c r="P126" s="40" t="str">
        <f>INDEX(Вычисления!Q:Q,MATCH(Прайс!B:B,Вычисления!A:A,0))</f>
        <v>в наличии</v>
      </c>
      <c r="Q126" s="33" t="str">
        <f>INDEX(Вычисления!J:J,MATCH(Прайс!B:B,Вычисления!A:A,0))</f>
        <v>Допустимый</v>
      </c>
      <c r="R126" s="33" t="s">
        <v>126</v>
      </c>
      <c r="S126" s="34"/>
      <c r="T126" s="35"/>
      <c r="U126" s="35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</row>
    <row r="127" spans="1:65" ht="18.75" thickBot="1">
      <c r="A127" s="10"/>
      <c r="B127" s="161" t="s">
        <v>301</v>
      </c>
      <c r="C127" s="162" t="str">
        <f t="shared" si="4"/>
        <v>Нет в наличии</v>
      </c>
      <c r="D127" s="194"/>
      <c r="E127" s="163">
        <f>IF($O$8&gt;=100000,D127*I127,IF($O$8&gt;=30000,D127*H127,IF($O$8&gt;=5000,D127*G127,D127*F127)))</f>
        <v>0</v>
      </c>
      <c r="F127" s="181">
        <f>INDEX(Вычисления!K:K,MATCH(Прайс!B:B,Вычисления!A:A,0))</f>
        <v>0</v>
      </c>
      <c r="G127" s="182">
        <f>INDEX(Вычисления!L:L,MATCH(Прайс!B:B,Вычисления!A:A,0))</f>
        <v>0</v>
      </c>
      <c r="H127" s="183">
        <f>INDEX(Вычисления!M:M,MATCH(Прайс!B:B,Вычисления!A:A,0))</f>
        <v>0</v>
      </c>
      <c r="I127" s="184">
        <f>INDEX(Вычисления!N:N,MATCH(Прайс!B:B,Вычисления!A:A,0))</f>
        <v>0</v>
      </c>
      <c r="J127" s="38"/>
      <c r="K127" s="39"/>
      <c r="L127" s="39"/>
      <c r="M127" s="39"/>
      <c r="N127" s="31">
        <f>IFERROR(INDEX(' остататок'!B:B,MATCH(Прайс!B:B,' остататок'!A:A,0)),0)</f>
        <v>36</v>
      </c>
      <c r="O127" s="39">
        <f>Прайс!$D127*Прайс!$F127</f>
        <v>0</v>
      </c>
      <c r="P127" s="40" t="str">
        <f>INDEX(Вычисления!Q:Q,MATCH(Прайс!B:B,Вычисления!A:A,0))</f>
        <v>нет в наличии</v>
      </c>
      <c r="Q127" s="33" t="str">
        <f>INDEX(Вычисления!J:J,MATCH(Прайс!B:B,Вычисления!A:A,0))</f>
        <v>Допустимый</v>
      </c>
      <c r="R127" s="33" t="str">
        <f>INDEX(Вычисления!B:B,MATCH(Прайс!B:B,Вычисления!A:A,0))</f>
        <v>Скотч</v>
      </c>
      <c r="S127" s="34"/>
      <c r="T127" s="35"/>
      <c r="U127" s="35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</row>
    <row r="128" spans="1:65" ht="30" customHeight="1" thickBot="1">
      <c r="A128" s="10"/>
      <c r="B128" s="59" t="s">
        <v>263</v>
      </c>
      <c r="C128" s="59"/>
      <c r="D128" s="195"/>
      <c r="E128" s="61"/>
      <c r="F128" s="61"/>
      <c r="G128" s="61"/>
      <c r="H128" s="61"/>
      <c r="I128" s="61"/>
      <c r="J128" s="41"/>
      <c r="K128" s="41"/>
      <c r="L128" s="41"/>
      <c r="M128" s="41"/>
      <c r="N128" s="31"/>
      <c r="O128" s="41"/>
      <c r="P128" s="42"/>
      <c r="Q128" s="33" t="e">
        <f>INDEX(Вычисления!J:J,MATCH(Прайс!B:B,Вычисления!A:A,0))</f>
        <v>#N/A</v>
      </c>
      <c r="R128" s="33" t="e">
        <f>INDEX(Вычисления!B:B,MATCH(Прайс!B:B,Вычисления!A:A,0))</f>
        <v>#N/A</v>
      </c>
      <c r="S128" s="34"/>
      <c r="T128" s="35"/>
      <c r="U128" s="35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</row>
    <row r="129" spans="1:65" ht="20.100000000000001" customHeight="1">
      <c r="A129" s="10"/>
      <c r="B129" s="152" t="s">
        <v>407</v>
      </c>
      <c r="C129" s="153" t="str">
        <f t="shared" si="4"/>
        <v>В наличии</v>
      </c>
      <c r="D129" s="192"/>
      <c r="E129" s="63">
        <f>IF($O$8&gt;=100000,D129*I129,IF($O$8&gt;=30000,D129*H129,IF($O$8&gt;=5000,D129*G129,D129*F129)))</f>
        <v>0</v>
      </c>
      <c r="F129" s="155">
        <f>INDEX(Вычисления!K:K,MATCH(Прайс!B:B,Вычисления!A:A,0))</f>
        <v>60</v>
      </c>
      <c r="G129" s="156">
        <f>INDEX(Вычисления!L:L,MATCH(Прайс!B:B,Вычисления!A:A,0))</f>
        <v>60</v>
      </c>
      <c r="H129" s="157">
        <f>INDEX(Вычисления!M:M,MATCH(Прайс!B:B,Вычисления!A:A,0))</f>
        <v>60</v>
      </c>
      <c r="I129" s="158">
        <f>INDEX(Вычисления!N:N,MATCH(Прайс!B:B,Вычисления!A:A,0))</f>
        <v>60</v>
      </c>
      <c r="J129" s="38"/>
      <c r="K129" s="39" t="s">
        <v>124</v>
      </c>
      <c r="L129" s="39"/>
      <c r="M129" s="39"/>
      <c r="N129" s="31">
        <f>IFERROR(INDEX(' остататок'!B:B,MATCH(Прайс!B:B,' остататок'!A:A,0)),0)</f>
        <v>1</v>
      </c>
      <c r="O129" s="39">
        <f>Прайс!$D129*Прайс!$F129</f>
        <v>0</v>
      </c>
      <c r="P129" s="40" t="str">
        <f>INDEX(Вычисления!Q:Q,MATCH(Прайс!B:B,Вычисления!A:A,0))</f>
        <v>в наличии</v>
      </c>
      <c r="Q129" s="33" t="str">
        <f>INDEX(Вычисления!J:J,MATCH(Прайс!B:B,Вычисления!A:A,0))</f>
        <v>Допустимый</v>
      </c>
      <c r="R129" s="33" t="s">
        <v>126</v>
      </c>
      <c r="S129" s="34"/>
      <c r="T129" s="35"/>
      <c r="U129" s="35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</row>
    <row r="130" spans="1:65" ht="20.100000000000001" customHeight="1" thickBot="1">
      <c r="A130" s="10"/>
      <c r="B130" s="161" t="s">
        <v>408</v>
      </c>
      <c r="C130" s="162" t="str">
        <f t="shared" si="4"/>
        <v>В наличии</v>
      </c>
      <c r="D130" s="194"/>
      <c r="E130" s="63">
        <f>IF($O$8&gt;=100000,D130*I130,IF($O$8&gt;=30000,D130*H130,IF($O$8&gt;=5000,D130*G130,D130*F130)))</f>
        <v>0</v>
      </c>
      <c r="F130" s="164">
        <f>INDEX(Вычисления!K:K,MATCH(Прайс!B:B,Вычисления!A:A,0))</f>
        <v>40</v>
      </c>
      <c r="G130" s="165">
        <f>INDEX(Вычисления!L:L,MATCH(Прайс!B:B,Вычисления!A:A,0))</f>
        <v>40</v>
      </c>
      <c r="H130" s="166">
        <f>INDEX(Вычисления!M:M,MATCH(Прайс!B:B,Вычисления!A:A,0))</f>
        <v>40</v>
      </c>
      <c r="I130" s="167">
        <f>INDEX(Вычисления!N:N,MATCH(Прайс!B:B,Вычисления!A:A,0))</f>
        <v>40</v>
      </c>
      <c r="J130" s="38"/>
      <c r="K130" s="39" t="s">
        <v>124</v>
      </c>
      <c r="L130" s="39"/>
      <c r="M130" s="39"/>
      <c r="N130" s="31">
        <f>IFERROR(INDEX(' остататок'!B:B,MATCH(Прайс!B:B,' остататок'!A:A,0)),0)</f>
        <v>1</v>
      </c>
      <c r="O130" s="39">
        <f>Прайс!$D130*Прайс!$F130</f>
        <v>0</v>
      </c>
      <c r="P130" s="40" t="str">
        <f>INDEX(Вычисления!Q:Q,MATCH(Прайс!B:B,Вычисления!A:A,0))</f>
        <v>в наличии</v>
      </c>
      <c r="Q130" s="33" t="str">
        <f>INDEX(Вычисления!J:J,MATCH(Прайс!B:B,Вычисления!A:A,0))</f>
        <v>Допустимый</v>
      </c>
      <c r="R130" s="33" t="s">
        <v>126</v>
      </c>
      <c r="S130" s="34"/>
      <c r="T130" s="35"/>
      <c r="U130" s="35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</row>
    <row r="131" spans="1:65" ht="30" customHeight="1" thickBot="1">
      <c r="A131" s="10"/>
      <c r="B131" s="59" t="s">
        <v>264</v>
      </c>
      <c r="C131" s="59"/>
      <c r="D131" s="195"/>
      <c r="E131" s="61"/>
      <c r="F131" s="61"/>
      <c r="G131" s="61"/>
      <c r="H131" s="61"/>
      <c r="I131" s="61"/>
      <c r="J131" s="41"/>
      <c r="K131" s="41"/>
      <c r="L131" s="41"/>
      <c r="M131" s="41"/>
      <c r="N131" s="31"/>
      <c r="O131" s="41"/>
      <c r="P131" s="42"/>
      <c r="Q131" s="33" t="e">
        <f>INDEX(Вычисления!J:J,MATCH(Прайс!B:B,Вычисления!A:A,0))</f>
        <v>#N/A</v>
      </c>
      <c r="R131" s="33" t="e">
        <f>INDEX(Вычисления!B:B,MATCH(Прайс!B:B,Вычисления!A:A,0))</f>
        <v>#N/A</v>
      </c>
      <c r="S131" s="34"/>
      <c r="T131" s="35"/>
      <c r="U131" s="35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</row>
    <row r="132" spans="1:65" ht="20.100000000000001" customHeight="1">
      <c r="A132" s="10"/>
      <c r="B132" s="152" t="s">
        <v>116</v>
      </c>
      <c r="C132" s="153" t="str">
        <f t="shared" si="4"/>
        <v>Нет в наличии</v>
      </c>
      <c r="D132" s="192"/>
      <c r="E132" s="154">
        <f t="shared" ref="E132" si="6">IF(D132&gt;=N132,IF($O$8&gt;=100000,D132*I132,IF($O$8&gt;=30000,D132*H132,D132*G132)),IF($O$8&gt;=100000,D132*I132,IF($O$8&gt;=30000,D132*H132,IF($O$8&gt;=5000,D132*G132,D132*F132))))</f>
        <v>0</v>
      </c>
      <c r="F132" s="155">
        <f>INDEX(Вычисления!K:K,MATCH(Прайс!B:B,Вычисления!A:A,0))</f>
        <v>0</v>
      </c>
      <c r="G132" s="156">
        <f>INDEX(Вычисления!L:L,MATCH(Прайс!B:B,Вычисления!A:A,0))</f>
        <v>0</v>
      </c>
      <c r="H132" s="157">
        <f>INDEX(Вычисления!M:M,MATCH(Прайс!B:B,Вычисления!A:A,0))</f>
        <v>0</v>
      </c>
      <c r="I132" s="158">
        <f>INDEX(Вычисления!N:N,MATCH(Прайс!B:B,Вычисления!A:A,0))</f>
        <v>0</v>
      </c>
      <c r="J132" s="38"/>
      <c r="K132" s="39" t="s">
        <v>125</v>
      </c>
      <c r="L132" s="39"/>
      <c r="M132" s="39"/>
      <c r="N132" s="31">
        <f>IFERROR(INDEX(' остататок'!B:B,MATCH(Прайс!B:B,' остататок'!A:A,0)),0)</f>
        <v>1</v>
      </c>
      <c r="O132" s="39">
        <f>Прайс!$D132*Прайс!$F132</f>
        <v>0</v>
      </c>
      <c r="P132" s="40" t="str">
        <f>INDEX(Вычисления!Q:Q,MATCH(Прайс!B:B,Вычисления!A:A,0))</f>
        <v>нет в наличии</v>
      </c>
      <c r="Q132" s="33" t="str">
        <f>INDEX(Вычисления!J:J,MATCH(Прайс!B:B,Вычисления!A:A,0))</f>
        <v>Допустимый</v>
      </c>
      <c r="R132" s="33" t="s">
        <v>126</v>
      </c>
      <c r="S132" s="34"/>
      <c r="T132" s="35"/>
      <c r="U132" s="35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</row>
    <row r="133" spans="1:65" ht="20.100000000000001" customHeight="1">
      <c r="A133" s="10"/>
      <c r="B133" s="159" t="s">
        <v>117</v>
      </c>
      <c r="C133" s="62" t="str">
        <f t="shared" si="4"/>
        <v>В наличии</v>
      </c>
      <c r="D133" s="193"/>
      <c r="E133" s="63">
        <f>IF($O$8&gt;=100000,D133*I133,IF($O$8&gt;=30000,D133*H133,IF($O$8&gt;=5000,D133*G133,D133*F133)))</f>
        <v>0</v>
      </c>
      <c r="F133" s="64">
        <f>INDEX(Вычисления!K:K,MATCH(Прайс!B:B,Вычисления!A:A,0))</f>
        <v>785</v>
      </c>
      <c r="G133" s="65">
        <f>INDEX(Вычисления!L:L,MATCH(Прайс!B:B,Вычисления!A:A,0))</f>
        <v>750</v>
      </c>
      <c r="H133" s="66">
        <f>INDEX(Вычисления!M:M,MATCH(Прайс!B:B,Вычисления!A:A,0))</f>
        <v>660</v>
      </c>
      <c r="I133" s="160">
        <f>INDEX(Вычисления!N:N,MATCH(Прайс!B:B,Вычисления!A:A,0))</f>
        <v>660</v>
      </c>
      <c r="J133" s="38"/>
      <c r="K133" s="39" t="s">
        <v>125</v>
      </c>
      <c r="L133" s="39"/>
      <c r="M133" s="39"/>
      <c r="N133" s="31">
        <f>IFERROR(INDEX(' остататок'!B:B,MATCH(Прайс!B:B,' остататок'!A:A,0)),0)</f>
        <v>1</v>
      </c>
      <c r="O133" s="39">
        <f>Прайс!$D133*Прайс!$F133</f>
        <v>0</v>
      </c>
      <c r="P133" s="40" t="str">
        <f>INDEX(Вычисления!Q:Q,MATCH(Прайс!B:B,Вычисления!A:A,0))</f>
        <v>в наличии</v>
      </c>
      <c r="Q133" s="33" t="str">
        <f>INDEX(Вычисления!J:J,MATCH(Прайс!B:B,Вычисления!A:A,0))</f>
        <v>Допустимый</v>
      </c>
      <c r="R133" s="33" t="s">
        <v>126</v>
      </c>
      <c r="S133" s="34"/>
      <c r="T133" s="35"/>
      <c r="U133" s="35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</row>
    <row r="134" spans="1:65" ht="20.100000000000001" customHeight="1" thickBot="1">
      <c r="A134" s="10"/>
      <c r="B134" s="161" t="s">
        <v>118</v>
      </c>
      <c r="C134" s="162" t="str">
        <f t="shared" si="4"/>
        <v>В наличии</v>
      </c>
      <c r="D134" s="194"/>
      <c r="E134" s="163">
        <f>IF($O$8&gt;=100000,D134*I134,IF($O$8&gt;=30000,D134*H134,IF($O$8&gt;=5000,D134*G134,D134*F134)))</f>
        <v>0</v>
      </c>
      <c r="F134" s="164">
        <f>INDEX(Вычисления!K:K,MATCH(Прайс!B:B,Вычисления!A:A,0))</f>
        <v>1500</v>
      </c>
      <c r="G134" s="165">
        <f>INDEX(Вычисления!L:L,MATCH(Прайс!B:B,Вычисления!A:A,0))</f>
        <v>1300</v>
      </c>
      <c r="H134" s="166">
        <f>INDEX(Вычисления!M:M,MATCH(Прайс!B:B,Вычисления!A:A,0))</f>
        <v>1200</v>
      </c>
      <c r="I134" s="167">
        <f>INDEX(Вычисления!N:N,MATCH(Прайс!B:B,Вычисления!A:A,0))</f>
        <v>1100</v>
      </c>
      <c r="J134" s="186"/>
      <c r="K134" s="187" t="s">
        <v>125</v>
      </c>
      <c r="L134" s="187"/>
      <c r="M134" s="187"/>
      <c r="N134" s="31">
        <f>IFERROR(INDEX(' остататок'!B:B,MATCH(Прайс!B:B,' остататок'!A:A,0)),0)</f>
        <v>1</v>
      </c>
      <c r="O134" s="187">
        <f>Прайс!$D134*Прайс!$F134</f>
        <v>0</v>
      </c>
      <c r="P134" s="188" t="str">
        <f>INDEX(Вычисления!Q:Q,MATCH(Прайс!B:B,Вычисления!A:A,0))</f>
        <v>в наличии</v>
      </c>
      <c r="Q134" s="189" t="str">
        <f>INDEX(Вычисления!J:J,MATCH(Прайс!B:B,Вычисления!A:A,0))</f>
        <v>Допустимый</v>
      </c>
      <c r="R134" s="189" t="s">
        <v>126</v>
      </c>
      <c r="S134" s="190"/>
      <c r="T134" s="35"/>
      <c r="U134" s="35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</row>
    <row r="135" spans="1:65">
      <c r="A135" s="10"/>
      <c r="B135" s="22"/>
      <c r="C135" s="22"/>
      <c r="D135" s="23"/>
      <c r="E135" s="23"/>
      <c r="F135" s="24"/>
      <c r="G135" s="25"/>
      <c r="H135" s="26"/>
      <c r="I135" s="185"/>
      <c r="J135" s="9"/>
      <c r="K135" s="9"/>
      <c r="L135" s="9"/>
      <c r="M135" s="9"/>
      <c r="N135" s="9"/>
      <c r="O135" s="9"/>
      <c r="P135" s="9"/>
      <c r="Q135" s="71"/>
      <c r="R135" s="9"/>
      <c r="S135" s="9"/>
      <c r="T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</row>
    <row r="136" spans="1:65">
      <c r="A136" s="10"/>
      <c r="B136" s="22"/>
      <c r="C136" s="22"/>
      <c r="D136" s="23"/>
      <c r="E136" s="23"/>
      <c r="F136" s="24"/>
      <c r="G136" s="25"/>
      <c r="H136" s="26"/>
      <c r="I136" s="185"/>
      <c r="J136" s="9"/>
      <c r="K136" s="9"/>
      <c r="L136" s="9"/>
      <c r="M136" s="9"/>
      <c r="N136" s="9"/>
      <c r="O136" s="9"/>
      <c r="P136" s="9"/>
      <c r="Q136" s="71"/>
      <c r="R136" s="9"/>
      <c r="S136" s="9"/>
      <c r="T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</row>
    <row r="137" spans="1:65">
      <c r="A137" s="10"/>
      <c r="B137" s="22"/>
      <c r="C137" s="22"/>
      <c r="D137" s="23"/>
      <c r="E137" s="23"/>
      <c r="F137" s="24"/>
      <c r="G137" s="25"/>
      <c r="H137" s="26"/>
      <c r="I137" s="185"/>
      <c r="J137" s="9"/>
      <c r="K137" s="9"/>
      <c r="L137" s="9"/>
      <c r="M137" s="9"/>
      <c r="N137" s="9"/>
      <c r="O137" s="9"/>
      <c r="P137" s="9"/>
      <c r="Q137" s="71"/>
      <c r="R137" s="9"/>
      <c r="S137" s="9"/>
      <c r="T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</row>
    <row r="138" spans="1:65">
      <c r="A138" s="10"/>
      <c r="B138" s="22"/>
      <c r="C138" s="22"/>
      <c r="D138" s="23"/>
      <c r="E138" s="23"/>
      <c r="F138" s="24"/>
      <c r="G138" s="25"/>
      <c r="H138" s="26"/>
      <c r="I138" s="185"/>
      <c r="J138" s="9"/>
      <c r="K138" s="9"/>
      <c r="L138" s="9"/>
      <c r="M138" s="9"/>
      <c r="N138" s="9"/>
      <c r="O138" s="9"/>
      <c r="P138" s="9"/>
      <c r="Q138" s="71"/>
      <c r="R138" s="9"/>
      <c r="S138" s="9"/>
      <c r="T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</row>
    <row r="139" spans="1:65">
      <c r="A139" s="10"/>
      <c r="B139" s="22"/>
      <c r="C139" s="22"/>
      <c r="D139" s="23"/>
      <c r="E139" s="23"/>
      <c r="F139" s="24"/>
      <c r="G139" s="25"/>
      <c r="H139" s="26"/>
      <c r="I139" s="185"/>
      <c r="J139" s="9"/>
      <c r="K139" s="9"/>
      <c r="L139" s="9"/>
      <c r="M139" s="9"/>
      <c r="N139" s="9"/>
      <c r="O139" s="9"/>
      <c r="P139" s="9"/>
      <c r="Q139" s="71"/>
      <c r="R139" s="9"/>
      <c r="S139" s="9"/>
      <c r="T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</row>
    <row r="140" spans="1:65">
      <c r="A140" s="10"/>
      <c r="B140" s="22"/>
      <c r="C140" s="22"/>
      <c r="D140" s="23"/>
      <c r="E140" s="23"/>
      <c r="F140" s="24"/>
      <c r="G140" s="25"/>
      <c r="H140" s="26"/>
      <c r="I140" s="185"/>
      <c r="J140" s="9"/>
      <c r="K140" s="9"/>
      <c r="L140" s="9"/>
      <c r="M140" s="9"/>
      <c r="N140" s="9"/>
      <c r="O140" s="9"/>
      <c r="P140" s="9"/>
      <c r="Q140" s="71"/>
      <c r="R140" s="9"/>
      <c r="S140" s="9"/>
      <c r="T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</row>
    <row r="141" spans="1:65">
      <c r="A141" s="10"/>
      <c r="B141" s="22"/>
      <c r="C141" s="22"/>
      <c r="D141" s="23"/>
      <c r="E141" s="23"/>
      <c r="F141" s="24"/>
      <c r="G141" s="25"/>
      <c r="H141" s="26"/>
      <c r="I141" s="185"/>
      <c r="J141" s="9"/>
      <c r="K141" s="9"/>
      <c r="L141" s="9"/>
      <c r="M141" s="9"/>
      <c r="N141" s="9"/>
      <c r="O141" s="9"/>
      <c r="P141" s="9"/>
      <c r="Q141" s="71"/>
      <c r="R141" s="9"/>
      <c r="S141" s="9"/>
      <c r="T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</row>
    <row r="142" spans="1:65">
      <c r="A142" s="10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</row>
    <row r="143" spans="1:65">
      <c r="A143" s="10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</row>
    <row r="144" spans="1:65">
      <c r="A144" s="10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</row>
    <row r="145" spans="1:65">
      <c r="A145" s="10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</row>
    <row r="146" spans="1:65">
      <c r="A146" s="10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</row>
    <row r="147" spans="1:65">
      <c r="A147" s="10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</row>
    <row r="148" spans="1:65">
      <c r="A148" s="10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</row>
    <row r="149" spans="1:65">
      <c r="A149" s="10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</row>
    <row r="150" spans="1:65">
      <c r="A150" s="10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</row>
    <row r="151" spans="1:65">
      <c r="A151" s="10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</row>
    <row r="152" spans="1:65">
      <c r="A152" s="10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</row>
    <row r="153" spans="1:65">
      <c r="A153" s="10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</row>
    <row r="154" spans="1:65">
      <c r="A154" s="10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</row>
    <row r="155" spans="1:65">
      <c r="A155" s="10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</row>
    <row r="156" spans="1:65">
      <c r="A156" s="10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</row>
    <row r="157" spans="1:65">
      <c r="A157" s="10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9"/>
    </row>
    <row r="158" spans="1:65">
      <c r="A158" s="10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9"/>
      <c r="BL158" s="9"/>
      <c r="BM158" s="9"/>
    </row>
    <row r="159" spans="1:65">
      <c r="A159" s="10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</row>
    <row r="160" spans="1:65">
      <c r="A160" s="10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9"/>
    </row>
    <row r="161" spans="1:65">
      <c r="A161" s="10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  <c r="BK161" s="9"/>
      <c r="BL161" s="9"/>
      <c r="BM161" s="9"/>
    </row>
    <row r="162" spans="1:65">
      <c r="A162" s="10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</row>
    <row r="163" spans="1:65">
      <c r="A163" s="10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9"/>
    </row>
    <row r="164" spans="1:65">
      <c r="A164" s="10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</row>
    <row r="165" spans="1:65">
      <c r="A165" s="10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9"/>
    </row>
    <row r="166" spans="1:65">
      <c r="A166" s="10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</row>
    <row r="167" spans="1:65">
      <c r="A167" s="10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</row>
    <row r="168" spans="1:65">
      <c r="A168" s="10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</row>
    <row r="169" spans="1:65">
      <c r="A169" s="10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</row>
    <row r="170" spans="1:65">
      <c r="A170" s="10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</row>
    <row r="171" spans="1:65">
      <c r="A171" s="10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9"/>
      <c r="BL171" s="9"/>
      <c r="BM171" s="9"/>
    </row>
    <row r="172" spans="1:65">
      <c r="A172" s="10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9"/>
    </row>
    <row r="173" spans="1:65">
      <c r="A173" s="10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9"/>
    </row>
    <row r="174" spans="1:65">
      <c r="A174" s="10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  <c r="BK174" s="9"/>
      <c r="BL174" s="9"/>
      <c r="BM174" s="9"/>
    </row>
    <row r="175" spans="1:65">
      <c r="A175" s="10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9"/>
      <c r="BL175" s="9"/>
      <c r="BM175" s="9"/>
    </row>
    <row r="176" spans="1:65">
      <c r="A176" s="10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9"/>
    </row>
    <row r="177" spans="1:65">
      <c r="A177" s="10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9"/>
    </row>
    <row r="178" spans="1:65">
      <c r="A178" s="10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  <c r="BL178" s="9"/>
      <c r="BM178" s="9"/>
    </row>
    <row r="179" spans="1:65">
      <c r="A179" s="10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</row>
    <row r="180" spans="1:65">
      <c r="A180" s="10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</row>
    <row r="181" spans="1:65">
      <c r="A181" s="10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</row>
    <row r="182" spans="1:65">
      <c r="A182" s="10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</row>
    <row r="183" spans="1:65">
      <c r="A183" s="10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</row>
    <row r="184" spans="1:65">
      <c r="A184" s="10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</row>
    <row r="185" spans="1:65">
      <c r="A185" s="10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</row>
    <row r="186" spans="1:65">
      <c r="A186" s="10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</row>
    <row r="187" spans="1:65">
      <c r="A187" s="10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</row>
    <row r="188" spans="1:65">
      <c r="A188" s="10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</row>
    <row r="189" spans="1:65">
      <c r="A189" s="10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</row>
    <row r="190" spans="1:65">
      <c r="A190" s="10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</row>
    <row r="191" spans="1:65">
      <c r="A191" s="10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</row>
    <row r="192" spans="1:65">
      <c r="A192" s="10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</row>
    <row r="193" spans="1:65">
      <c r="A193" s="10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</row>
    <row r="194" spans="1:65">
      <c r="A194" s="10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</row>
    <row r="195" spans="1:65">
      <c r="A195" s="10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</row>
    <row r="196" spans="1:65">
      <c r="A196" s="10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</row>
    <row r="197" spans="1:65">
      <c r="A197" s="10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</row>
    <row r="198" spans="1:65">
      <c r="A198" s="10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</row>
    <row r="199" spans="1:65">
      <c r="A199" s="10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</row>
    <row r="200" spans="1:6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</row>
    <row r="201" spans="1:6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</row>
    <row r="202" spans="1:6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</row>
    <row r="203" spans="1:6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</row>
    <row r="204" spans="1:6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</row>
    <row r="205" spans="1:6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</row>
    <row r="206" spans="1:6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</row>
    <row r="207" spans="1:6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</row>
    <row r="208" spans="1:6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</row>
    <row r="209" spans="1:6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  <c r="BK209" s="9"/>
      <c r="BL209" s="9"/>
      <c r="BM209" s="9"/>
    </row>
    <row r="210" spans="1:6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9"/>
      <c r="BM210" s="9"/>
    </row>
    <row r="211" spans="1:6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  <c r="BK211" s="9"/>
      <c r="BL211" s="9"/>
      <c r="BM211" s="9"/>
    </row>
    <row r="212" spans="1:6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  <c r="BK212" s="9"/>
      <c r="BL212" s="9"/>
      <c r="BM212" s="9"/>
    </row>
    <row r="213" spans="1:6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9"/>
      <c r="BM213" s="9"/>
    </row>
    <row r="214" spans="1:6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</row>
    <row r="215" spans="1:6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9"/>
      <c r="BM215" s="9"/>
    </row>
    <row r="216" spans="1:6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9"/>
      <c r="BM216" s="9"/>
    </row>
    <row r="217" spans="1:6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</row>
    <row r="218" spans="1:6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</row>
    <row r="219" spans="1:6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</row>
    <row r="220" spans="1:6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</row>
    <row r="221" spans="1:6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</row>
    <row r="222" spans="1:6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</row>
    <row r="223" spans="1:6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</row>
    <row r="224" spans="1:6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</row>
    <row r="225" spans="1:6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</row>
    <row r="226" spans="1:6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</row>
    <row r="227" spans="1:6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  <c r="BD227" s="9"/>
      <c r="BE227" s="9"/>
      <c r="BF227" s="9"/>
      <c r="BG227" s="9"/>
      <c r="BH227" s="9"/>
      <c r="BI227" s="9"/>
      <c r="BJ227" s="9"/>
      <c r="BK227" s="9"/>
      <c r="BL227" s="9"/>
      <c r="BM227" s="9"/>
    </row>
    <row r="228" spans="1:6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</row>
    <row r="229" spans="1:6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  <c r="BG229" s="9"/>
      <c r="BH229" s="9"/>
      <c r="BI229" s="9"/>
      <c r="BJ229" s="9"/>
      <c r="BK229" s="9"/>
      <c r="BL229" s="9"/>
      <c r="BM229" s="9"/>
    </row>
    <row r="230" spans="1:6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</row>
    <row r="231" spans="1:6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</row>
    <row r="232" spans="1:6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</row>
    <row r="233" spans="1:6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</row>
    <row r="234" spans="1:6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</row>
    <row r="235" spans="1:6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</row>
    <row r="236" spans="1:6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</row>
    <row r="237" spans="1:6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</row>
    <row r="238" spans="1:6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</row>
    <row r="239" spans="1:6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</row>
    <row r="240" spans="1:6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</row>
    <row r="241" spans="1:6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</row>
    <row r="242" spans="1:6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</row>
    <row r="243" spans="1:6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</row>
    <row r="244" spans="1:6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</row>
    <row r="245" spans="1:6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</row>
    <row r="246" spans="1:6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</row>
    <row r="247" spans="1:6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</row>
    <row r="248" spans="1:6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</row>
    <row r="249" spans="1:6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</row>
    <row r="250" spans="1:6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</row>
    <row r="251" spans="1:6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</row>
    <row r="252" spans="1:6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</row>
    <row r="253" spans="1:6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</row>
    <row r="254" spans="1:6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</row>
    <row r="255" spans="1:6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</row>
    <row r="256" spans="1:6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</row>
    <row r="257" spans="1:6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</row>
    <row r="258" spans="1:6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</row>
    <row r="259" spans="1:6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</row>
    <row r="260" spans="1:6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</row>
    <row r="261" spans="1:6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</row>
    <row r="262" spans="1:6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</row>
    <row r="263" spans="1:6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</row>
    <row r="264" spans="1:6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</row>
    <row r="265" spans="1:6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</row>
    <row r="266" spans="1:6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</row>
    <row r="267" spans="1:6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9"/>
      <c r="BM267" s="9"/>
    </row>
    <row r="268" spans="1:6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</row>
    <row r="269" spans="1:6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</row>
    <row r="270" spans="1:6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</row>
    <row r="271" spans="1:6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</row>
    <row r="272" spans="1:6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</row>
    <row r="273" spans="1:6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</row>
    <row r="274" spans="1:6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</row>
    <row r="275" spans="1:6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</row>
    <row r="276" spans="1:6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</row>
    <row r="277" spans="1:6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</row>
    <row r="278" spans="1:6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</row>
    <row r="279" spans="1:6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</row>
    <row r="280" spans="1:6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</row>
    <row r="281" spans="1:6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</row>
    <row r="282" spans="1:6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</row>
    <row r="283" spans="1:6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</row>
    <row r="284" spans="1:6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</row>
    <row r="285" spans="1:6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</row>
    <row r="286" spans="1:6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</row>
    <row r="287" spans="1:6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</row>
    <row r="288" spans="1:6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</row>
    <row r="289" spans="1:6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</row>
    <row r="290" spans="1:6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</row>
    <row r="291" spans="1:6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</row>
    <row r="292" spans="1:6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</row>
    <row r="293" spans="1:6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</row>
    <row r="294" spans="1:6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</row>
    <row r="295" spans="1:6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</row>
    <row r="296" spans="1:6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</row>
    <row r="297" spans="1:6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  <c r="BK297" s="9"/>
      <c r="BL297" s="9"/>
      <c r="BM297" s="9"/>
    </row>
    <row r="298" spans="1:6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  <c r="BK298" s="9"/>
      <c r="BL298" s="9"/>
      <c r="BM298" s="9"/>
    </row>
    <row r="299" spans="1:6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  <c r="BK299" s="9"/>
      <c r="BL299" s="9"/>
      <c r="BM299" s="9"/>
    </row>
    <row r="300" spans="1:6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</row>
    <row r="301" spans="1:6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</row>
    <row r="302" spans="1:6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</row>
    <row r="303" spans="1:6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</row>
    <row r="304" spans="1:6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</row>
    <row r="305" spans="1:6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9"/>
      <c r="BM305" s="9"/>
    </row>
    <row r="306" spans="1:6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</row>
    <row r="307" spans="1:6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</row>
    <row r="308" spans="1:6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</row>
    <row r="309" spans="1:6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</row>
    <row r="310" spans="1:6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</row>
    <row r="311" spans="1:6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</row>
    <row r="312" spans="1:6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</row>
    <row r="313" spans="1:6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  <c r="BK313" s="9"/>
      <c r="BL313" s="9"/>
      <c r="BM313" s="9"/>
    </row>
    <row r="314" spans="1:6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  <c r="BK314" s="9"/>
      <c r="BL314" s="9"/>
      <c r="BM314" s="9"/>
    </row>
    <row r="315" spans="1:6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  <c r="BK315" s="9"/>
      <c r="BL315" s="9"/>
      <c r="BM315" s="9"/>
    </row>
    <row r="316" spans="1:6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</row>
    <row r="317" spans="1:6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  <c r="BK317" s="9"/>
      <c r="BL317" s="9"/>
      <c r="BM317" s="9"/>
    </row>
    <row r="318" spans="1:6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</row>
    <row r="319" spans="1:6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</row>
    <row r="320" spans="1:6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  <c r="BK320" s="9"/>
      <c r="BL320" s="9"/>
      <c r="BM320" s="9"/>
    </row>
    <row r="321" spans="1:6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</row>
    <row r="322" spans="1:6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  <c r="BK322" s="9"/>
      <c r="BL322" s="9"/>
      <c r="BM322" s="9"/>
    </row>
    <row r="323" spans="1:6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  <c r="BK323" s="9"/>
      <c r="BL323" s="9"/>
      <c r="BM323" s="9"/>
    </row>
    <row r="324" spans="1:6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</row>
    <row r="325" spans="1:6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  <c r="BK325" s="9"/>
      <c r="BL325" s="9"/>
      <c r="BM325" s="9"/>
    </row>
    <row r="326" spans="1:6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  <c r="BG326" s="9"/>
      <c r="BH326" s="9"/>
      <c r="BI326" s="9"/>
      <c r="BJ326" s="9"/>
      <c r="BK326" s="9"/>
      <c r="BL326" s="9"/>
      <c r="BM326" s="9"/>
    </row>
    <row r="327" spans="1:6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  <c r="BK327" s="9"/>
      <c r="BL327" s="9"/>
      <c r="BM327" s="9"/>
    </row>
    <row r="328" spans="1:6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  <c r="BK328" s="9"/>
      <c r="BL328" s="9"/>
      <c r="BM328" s="9"/>
    </row>
    <row r="329" spans="1:6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  <c r="BK329" s="9"/>
      <c r="BL329" s="9"/>
      <c r="BM329" s="9"/>
    </row>
    <row r="330" spans="1:6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  <c r="BK330" s="9"/>
      <c r="BL330" s="9"/>
      <c r="BM330" s="9"/>
    </row>
    <row r="331" spans="1:6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  <c r="BG331" s="9"/>
      <c r="BH331" s="9"/>
      <c r="BI331" s="9"/>
      <c r="BJ331" s="9"/>
      <c r="BK331" s="9"/>
      <c r="BL331" s="9"/>
      <c r="BM331" s="9"/>
    </row>
    <row r="332" spans="1:6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  <c r="BK332" s="9"/>
      <c r="BL332" s="9"/>
      <c r="BM332" s="9"/>
    </row>
    <row r="333" spans="1:6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  <c r="BG333" s="9"/>
      <c r="BH333" s="9"/>
      <c r="BI333" s="9"/>
      <c r="BJ333" s="9"/>
      <c r="BK333" s="9"/>
      <c r="BL333" s="9"/>
      <c r="BM333" s="9"/>
    </row>
    <row r="334" spans="1:6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9"/>
      <c r="BC334" s="9"/>
      <c r="BD334" s="9"/>
      <c r="BE334" s="9"/>
      <c r="BF334" s="9"/>
      <c r="BG334" s="9"/>
      <c r="BH334" s="9"/>
      <c r="BI334" s="9"/>
      <c r="BJ334" s="9"/>
      <c r="BK334" s="9"/>
      <c r="BL334" s="9"/>
      <c r="BM334" s="9"/>
    </row>
    <row r="335" spans="1:6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9"/>
      <c r="BC335" s="9"/>
      <c r="BD335" s="9"/>
      <c r="BE335" s="9"/>
      <c r="BF335" s="9"/>
      <c r="BG335" s="9"/>
      <c r="BH335" s="9"/>
      <c r="BI335" s="9"/>
      <c r="BJ335" s="9"/>
      <c r="BK335" s="9"/>
      <c r="BL335" s="9"/>
      <c r="BM335" s="9"/>
    </row>
    <row r="336" spans="1:6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9"/>
      <c r="BC336" s="9"/>
      <c r="BD336" s="9"/>
      <c r="BE336" s="9"/>
      <c r="BF336" s="9"/>
      <c r="BG336" s="9"/>
      <c r="BH336" s="9"/>
      <c r="BI336" s="9"/>
      <c r="BJ336" s="9"/>
      <c r="BK336" s="9"/>
      <c r="BL336" s="9"/>
      <c r="BM336" s="9"/>
    </row>
    <row r="337" spans="1:6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9"/>
      <c r="BC337" s="9"/>
      <c r="BD337" s="9"/>
      <c r="BE337" s="9"/>
      <c r="BF337" s="9"/>
      <c r="BG337" s="9"/>
      <c r="BH337" s="9"/>
      <c r="BI337" s="9"/>
      <c r="BJ337" s="9"/>
      <c r="BK337" s="9"/>
      <c r="BL337" s="9"/>
      <c r="BM337" s="9"/>
    </row>
    <row r="338" spans="1:6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9"/>
      <c r="BC338" s="9"/>
      <c r="BD338" s="9"/>
      <c r="BE338" s="9"/>
      <c r="BF338" s="9"/>
      <c r="BG338" s="9"/>
      <c r="BH338" s="9"/>
      <c r="BI338" s="9"/>
      <c r="BJ338" s="9"/>
      <c r="BK338" s="9"/>
      <c r="BL338" s="9"/>
      <c r="BM338" s="9"/>
    </row>
    <row r="339" spans="1:6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9"/>
      <c r="BC339" s="9"/>
      <c r="BD339" s="9"/>
      <c r="BE339" s="9"/>
      <c r="BF339" s="9"/>
      <c r="BG339" s="9"/>
      <c r="BH339" s="9"/>
      <c r="BI339" s="9"/>
      <c r="BJ339" s="9"/>
      <c r="BK339" s="9"/>
      <c r="BL339" s="9"/>
      <c r="BM339" s="9"/>
    </row>
    <row r="340" spans="1:6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9"/>
      <c r="BC340" s="9"/>
      <c r="BD340" s="9"/>
      <c r="BE340" s="9"/>
      <c r="BF340" s="9"/>
      <c r="BG340" s="9"/>
      <c r="BH340" s="9"/>
      <c r="BI340" s="9"/>
      <c r="BJ340" s="9"/>
      <c r="BK340" s="9"/>
      <c r="BL340" s="9"/>
      <c r="BM340" s="9"/>
    </row>
    <row r="341" spans="1:6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9"/>
      <c r="BC341" s="9"/>
      <c r="BD341" s="9"/>
      <c r="BE341" s="9"/>
      <c r="BF341" s="9"/>
      <c r="BG341" s="9"/>
      <c r="BH341" s="9"/>
      <c r="BI341" s="9"/>
      <c r="BJ341" s="9"/>
      <c r="BK341" s="9"/>
      <c r="BL341" s="9"/>
      <c r="BM341" s="9"/>
    </row>
    <row r="342" spans="1:6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9"/>
      <c r="BC342" s="9"/>
      <c r="BD342" s="9"/>
      <c r="BE342" s="9"/>
      <c r="BF342" s="9"/>
      <c r="BG342" s="9"/>
      <c r="BH342" s="9"/>
      <c r="BI342" s="9"/>
      <c r="BJ342" s="9"/>
      <c r="BK342" s="9"/>
      <c r="BL342" s="9"/>
      <c r="BM342" s="9"/>
    </row>
    <row r="343" spans="1:6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9"/>
      <c r="BC343" s="9"/>
      <c r="BD343" s="9"/>
      <c r="BE343" s="9"/>
      <c r="BF343" s="9"/>
      <c r="BG343" s="9"/>
      <c r="BH343" s="9"/>
      <c r="BI343" s="9"/>
      <c r="BJ343" s="9"/>
      <c r="BK343" s="9"/>
      <c r="BL343" s="9"/>
      <c r="BM343" s="9"/>
    </row>
    <row r="344" spans="1:6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  <c r="BD344" s="9"/>
      <c r="BE344" s="9"/>
      <c r="BF344" s="9"/>
      <c r="BG344" s="9"/>
      <c r="BH344" s="9"/>
      <c r="BI344" s="9"/>
      <c r="BJ344" s="9"/>
      <c r="BK344" s="9"/>
      <c r="BL344" s="9"/>
      <c r="BM344" s="9"/>
    </row>
    <row r="345" spans="1:6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  <c r="BD345" s="9"/>
      <c r="BE345" s="9"/>
      <c r="BF345" s="9"/>
      <c r="BG345" s="9"/>
      <c r="BH345" s="9"/>
      <c r="BI345" s="9"/>
      <c r="BJ345" s="9"/>
      <c r="BK345" s="9"/>
      <c r="BL345" s="9"/>
      <c r="BM345" s="9"/>
    </row>
    <row r="346" spans="1:6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  <c r="BD346" s="9"/>
      <c r="BE346" s="9"/>
      <c r="BF346" s="9"/>
      <c r="BG346" s="9"/>
      <c r="BH346" s="9"/>
      <c r="BI346" s="9"/>
      <c r="BJ346" s="9"/>
      <c r="BK346" s="9"/>
      <c r="BL346" s="9"/>
      <c r="BM346" s="9"/>
    </row>
    <row r="347" spans="1:6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9"/>
      <c r="BC347" s="9"/>
      <c r="BD347" s="9"/>
      <c r="BE347" s="9"/>
      <c r="BF347" s="9"/>
      <c r="BG347" s="9"/>
      <c r="BH347" s="9"/>
      <c r="BI347" s="9"/>
      <c r="BJ347" s="9"/>
      <c r="BK347" s="9"/>
      <c r="BL347" s="9"/>
      <c r="BM347" s="9"/>
    </row>
    <row r="348" spans="1:6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9"/>
      <c r="BC348" s="9"/>
      <c r="BD348" s="9"/>
      <c r="BE348" s="9"/>
      <c r="BF348" s="9"/>
      <c r="BG348" s="9"/>
      <c r="BH348" s="9"/>
      <c r="BI348" s="9"/>
      <c r="BJ348" s="9"/>
      <c r="BK348" s="9"/>
      <c r="BL348" s="9"/>
      <c r="BM348" s="9"/>
    </row>
    <row r="349" spans="1:6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9"/>
      <c r="BC349" s="9"/>
      <c r="BD349" s="9"/>
      <c r="BE349" s="9"/>
      <c r="BF349" s="9"/>
      <c r="BG349" s="9"/>
      <c r="BH349" s="9"/>
      <c r="BI349" s="9"/>
      <c r="BJ349" s="9"/>
      <c r="BK349" s="9"/>
      <c r="BL349" s="9"/>
      <c r="BM349" s="9"/>
    </row>
    <row r="350" spans="1:6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9"/>
      <c r="BC350" s="9"/>
      <c r="BD350" s="9"/>
      <c r="BE350" s="9"/>
      <c r="BF350" s="9"/>
      <c r="BG350" s="9"/>
      <c r="BH350" s="9"/>
      <c r="BI350" s="9"/>
      <c r="BJ350" s="9"/>
      <c r="BK350" s="9"/>
      <c r="BL350" s="9"/>
      <c r="BM350" s="9"/>
    </row>
    <row r="351" spans="1:6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9"/>
      <c r="BC351" s="9"/>
      <c r="BD351" s="9"/>
      <c r="BE351" s="9"/>
      <c r="BF351" s="9"/>
      <c r="BG351" s="9"/>
      <c r="BH351" s="9"/>
      <c r="BI351" s="9"/>
      <c r="BJ351" s="9"/>
      <c r="BK351" s="9"/>
      <c r="BL351" s="9"/>
      <c r="BM351" s="9"/>
    </row>
    <row r="352" spans="1:6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9"/>
      <c r="BC352" s="9"/>
      <c r="BD352" s="9"/>
      <c r="BE352" s="9"/>
      <c r="BF352" s="9"/>
      <c r="BG352" s="9"/>
      <c r="BH352" s="9"/>
      <c r="BI352" s="9"/>
      <c r="BJ352" s="9"/>
      <c r="BK352" s="9"/>
      <c r="BL352" s="9"/>
      <c r="BM352" s="9"/>
    </row>
    <row r="353" spans="1:6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9"/>
      <c r="BC353" s="9"/>
      <c r="BD353" s="9"/>
      <c r="BE353" s="9"/>
      <c r="BF353" s="9"/>
      <c r="BG353" s="9"/>
      <c r="BH353" s="9"/>
      <c r="BI353" s="9"/>
      <c r="BJ353" s="9"/>
      <c r="BK353" s="9"/>
      <c r="BL353" s="9"/>
      <c r="BM353" s="9"/>
    </row>
    <row r="354" spans="1:6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  <c r="BD354" s="9"/>
      <c r="BE354" s="9"/>
      <c r="BF354" s="9"/>
      <c r="BG354" s="9"/>
      <c r="BH354" s="9"/>
      <c r="BI354" s="9"/>
      <c r="BJ354" s="9"/>
      <c r="BK354" s="9"/>
      <c r="BL354" s="9"/>
      <c r="BM354" s="9"/>
    </row>
    <row r="355" spans="1:6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9"/>
      <c r="BC355" s="9"/>
      <c r="BD355" s="9"/>
      <c r="BE355" s="9"/>
      <c r="BF355" s="9"/>
      <c r="BG355" s="9"/>
      <c r="BH355" s="9"/>
      <c r="BI355" s="9"/>
      <c r="BJ355" s="9"/>
      <c r="BK355" s="9"/>
      <c r="BL355" s="9"/>
      <c r="BM355" s="9"/>
    </row>
    <row r="356" spans="1:6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  <c r="BD356" s="9"/>
      <c r="BE356" s="9"/>
      <c r="BF356" s="9"/>
      <c r="BG356" s="9"/>
      <c r="BH356" s="9"/>
      <c r="BI356" s="9"/>
      <c r="BJ356" s="9"/>
      <c r="BK356" s="9"/>
      <c r="BL356" s="9"/>
      <c r="BM356" s="9"/>
    </row>
    <row r="357" spans="1:6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9"/>
      <c r="BC357" s="9"/>
      <c r="BD357" s="9"/>
      <c r="BE357" s="9"/>
      <c r="BF357" s="9"/>
      <c r="BG357" s="9"/>
      <c r="BH357" s="9"/>
      <c r="BI357" s="9"/>
      <c r="BJ357" s="9"/>
      <c r="BK357" s="9"/>
      <c r="BL357" s="9"/>
      <c r="BM357" s="9"/>
    </row>
    <row r="358" spans="1:6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  <c r="BK358" s="9"/>
      <c r="BL358" s="9"/>
      <c r="BM358" s="9"/>
    </row>
    <row r="359" spans="1:6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  <c r="BG359" s="9"/>
      <c r="BH359" s="9"/>
      <c r="BI359" s="9"/>
      <c r="BJ359" s="9"/>
      <c r="BK359" s="9"/>
      <c r="BL359" s="9"/>
      <c r="BM359" s="9"/>
    </row>
    <row r="360" spans="1:6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  <c r="BG360" s="9"/>
      <c r="BH360" s="9"/>
      <c r="BI360" s="9"/>
      <c r="BJ360" s="9"/>
      <c r="BK360" s="9"/>
      <c r="BL360" s="9"/>
      <c r="BM360" s="9"/>
    </row>
    <row r="361" spans="1:6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  <c r="BD361" s="9"/>
      <c r="BE361" s="9"/>
      <c r="BF361" s="9"/>
      <c r="BG361" s="9"/>
      <c r="BH361" s="9"/>
      <c r="BI361" s="9"/>
      <c r="BJ361" s="9"/>
      <c r="BK361" s="9"/>
      <c r="BL361" s="9"/>
      <c r="BM361" s="9"/>
    </row>
    <row r="362" spans="1:6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  <c r="BD362" s="9"/>
      <c r="BE362" s="9"/>
      <c r="BF362" s="9"/>
      <c r="BG362" s="9"/>
      <c r="BH362" s="9"/>
      <c r="BI362" s="9"/>
      <c r="BJ362" s="9"/>
      <c r="BK362" s="9"/>
      <c r="BL362" s="9"/>
      <c r="BM362" s="9"/>
    </row>
    <row r="363" spans="1:6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  <c r="BD363" s="9"/>
      <c r="BE363" s="9"/>
      <c r="BF363" s="9"/>
      <c r="BG363" s="9"/>
      <c r="BH363" s="9"/>
      <c r="BI363" s="9"/>
      <c r="BJ363" s="9"/>
      <c r="BK363" s="9"/>
      <c r="BL363" s="9"/>
      <c r="BM363" s="9"/>
    </row>
    <row r="364" spans="1:6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9"/>
      <c r="BC364" s="9"/>
      <c r="BD364" s="9"/>
      <c r="BE364" s="9"/>
      <c r="BF364" s="9"/>
      <c r="BG364" s="9"/>
      <c r="BH364" s="9"/>
      <c r="BI364" s="9"/>
      <c r="BJ364" s="9"/>
      <c r="BK364" s="9"/>
      <c r="BL364" s="9"/>
      <c r="BM364" s="9"/>
    </row>
    <row r="365" spans="1:6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  <c r="BD365" s="9"/>
      <c r="BE365" s="9"/>
      <c r="BF365" s="9"/>
      <c r="BG365" s="9"/>
      <c r="BH365" s="9"/>
      <c r="BI365" s="9"/>
      <c r="BJ365" s="9"/>
      <c r="BK365" s="9"/>
      <c r="BL365" s="9"/>
      <c r="BM365" s="9"/>
    </row>
    <row r="366" spans="1:6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  <c r="BD366" s="9"/>
      <c r="BE366" s="9"/>
      <c r="BF366" s="9"/>
      <c r="BG366" s="9"/>
      <c r="BH366" s="9"/>
      <c r="BI366" s="9"/>
      <c r="BJ366" s="9"/>
      <c r="BK366" s="9"/>
      <c r="BL366" s="9"/>
      <c r="BM366" s="9"/>
    </row>
    <row r="367" spans="1:6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  <c r="BD367" s="9"/>
      <c r="BE367" s="9"/>
      <c r="BF367" s="9"/>
      <c r="BG367" s="9"/>
      <c r="BH367" s="9"/>
      <c r="BI367" s="9"/>
      <c r="BJ367" s="9"/>
      <c r="BK367" s="9"/>
      <c r="BL367" s="9"/>
      <c r="BM367" s="9"/>
    </row>
    <row r="368" spans="1:6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  <c r="BK368" s="9"/>
      <c r="BL368" s="9"/>
      <c r="BM368" s="9"/>
    </row>
    <row r="369" spans="1:6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</row>
    <row r="370" spans="1:6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</row>
    <row r="371" spans="1:6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  <c r="BK371" s="9"/>
      <c r="BL371" s="9"/>
      <c r="BM371" s="9"/>
    </row>
    <row r="372" spans="1:6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  <c r="BK372" s="9"/>
      <c r="BL372" s="9"/>
      <c r="BM372" s="9"/>
    </row>
    <row r="373" spans="1:6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  <c r="BG373" s="9"/>
      <c r="BH373" s="9"/>
      <c r="BI373" s="9"/>
      <c r="BJ373" s="9"/>
      <c r="BK373" s="9"/>
      <c r="BL373" s="9"/>
      <c r="BM373" s="9"/>
    </row>
    <row r="374" spans="1:6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  <c r="BK374" s="9"/>
      <c r="BL374" s="9"/>
      <c r="BM374" s="9"/>
    </row>
    <row r="375" spans="1:6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  <c r="BK375" s="9"/>
      <c r="BL375" s="9"/>
      <c r="BM375" s="9"/>
    </row>
    <row r="376" spans="1:6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  <c r="BK376" s="9"/>
      <c r="BL376" s="9"/>
      <c r="BM376" s="9"/>
    </row>
    <row r="377" spans="1:6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  <c r="BK377" s="9"/>
      <c r="BL377" s="9"/>
      <c r="BM377" s="9"/>
    </row>
    <row r="378" spans="1:6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  <c r="BK378" s="9"/>
      <c r="BL378" s="9"/>
      <c r="BM378" s="9"/>
    </row>
    <row r="379" spans="1:6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  <c r="BK379" s="9"/>
      <c r="BL379" s="9"/>
      <c r="BM379" s="9"/>
    </row>
    <row r="380" spans="1:6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  <c r="BK380" s="9"/>
      <c r="BL380" s="9"/>
      <c r="BM380" s="9"/>
    </row>
    <row r="381" spans="1:6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  <c r="BG381" s="9"/>
      <c r="BH381" s="9"/>
      <c r="BI381" s="9"/>
      <c r="BJ381" s="9"/>
      <c r="BK381" s="9"/>
      <c r="BL381" s="9"/>
      <c r="BM381" s="9"/>
    </row>
    <row r="382" spans="1:6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  <c r="BG382" s="9"/>
      <c r="BH382" s="9"/>
      <c r="BI382" s="9"/>
      <c r="BJ382" s="9"/>
      <c r="BK382" s="9"/>
      <c r="BL382" s="9"/>
      <c r="BM382" s="9"/>
    </row>
    <row r="383" spans="1:6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  <c r="BG383" s="9"/>
      <c r="BH383" s="9"/>
      <c r="BI383" s="9"/>
      <c r="BJ383" s="9"/>
      <c r="BK383" s="9"/>
      <c r="BL383" s="9"/>
      <c r="BM383" s="9"/>
    </row>
    <row r="384" spans="1:6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  <c r="BG384" s="9"/>
      <c r="BH384" s="9"/>
      <c r="BI384" s="9"/>
      <c r="BJ384" s="9"/>
      <c r="BK384" s="9"/>
      <c r="BL384" s="9"/>
      <c r="BM384" s="9"/>
    </row>
    <row r="385" spans="1:6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  <c r="BK385" s="9"/>
      <c r="BL385" s="9"/>
      <c r="BM385" s="9"/>
    </row>
    <row r="386" spans="1:6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  <c r="BK386" s="9"/>
      <c r="BL386" s="9"/>
      <c r="BM386" s="9"/>
    </row>
    <row r="387" spans="1:6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  <c r="BG387" s="9"/>
      <c r="BH387" s="9"/>
      <c r="BI387" s="9"/>
      <c r="BJ387" s="9"/>
      <c r="BK387" s="9"/>
      <c r="BL387" s="9"/>
      <c r="BM387" s="9"/>
    </row>
    <row r="388" spans="1:6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  <c r="BG388" s="9"/>
      <c r="BH388" s="9"/>
      <c r="BI388" s="9"/>
      <c r="BJ388" s="9"/>
      <c r="BK388" s="9"/>
      <c r="BL388" s="9"/>
      <c r="BM388" s="9"/>
    </row>
    <row r="389" spans="1:6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  <c r="BG389" s="9"/>
      <c r="BH389" s="9"/>
      <c r="BI389" s="9"/>
      <c r="BJ389" s="9"/>
      <c r="BK389" s="9"/>
      <c r="BL389" s="9"/>
      <c r="BM389" s="9"/>
    </row>
    <row r="390" spans="1:6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  <c r="BG390" s="9"/>
      <c r="BH390" s="9"/>
      <c r="BI390" s="9"/>
      <c r="BJ390" s="9"/>
      <c r="BK390" s="9"/>
      <c r="BL390" s="9"/>
      <c r="BM390" s="9"/>
    </row>
    <row r="391" spans="1:6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  <c r="BG391" s="9"/>
      <c r="BH391" s="9"/>
      <c r="BI391" s="9"/>
      <c r="BJ391" s="9"/>
      <c r="BK391" s="9"/>
      <c r="BL391" s="9"/>
      <c r="BM391" s="9"/>
    </row>
    <row r="392" spans="1:6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  <c r="BG392" s="9"/>
      <c r="BH392" s="9"/>
      <c r="BI392" s="9"/>
      <c r="BJ392" s="9"/>
      <c r="BK392" s="9"/>
      <c r="BL392" s="9"/>
      <c r="BM392" s="9"/>
    </row>
    <row r="393" spans="1:6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  <c r="BG393" s="9"/>
      <c r="BH393" s="9"/>
      <c r="BI393" s="9"/>
      <c r="BJ393" s="9"/>
      <c r="BK393" s="9"/>
      <c r="BL393" s="9"/>
      <c r="BM393" s="9"/>
    </row>
    <row r="394" spans="1:6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  <c r="BG394" s="9"/>
      <c r="BH394" s="9"/>
      <c r="BI394" s="9"/>
      <c r="BJ394" s="9"/>
      <c r="BK394" s="9"/>
      <c r="BL394" s="9"/>
      <c r="BM394" s="9"/>
    </row>
    <row r="395" spans="1:6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  <c r="BG395" s="9"/>
      <c r="BH395" s="9"/>
      <c r="BI395" s="9"/>
      <c r="BJ395" s="9"/>
      <c r="BK395" s="9"/>
      <c r="BL395" s="9"/>
      <c r="BM395" s="9"/>
    </row>
    <row r="396" spans="1:6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  <c r="BK396" s="9"/>
      <c r="BL396" s="9"/>
      <c r="BM396" s="9"/>
    </row>
    <row r="397" spans="1:6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  <c r="BG397" s="9"/>
      <c r="BH397" s="9"/>
      <c r="BI397" s="9"/>
      <c r="BJ397" s="9"/>
      <c r="BK397" s="9"/>
      <c r="BL397" s="9"/>
      <c r="BM397" s="9"/>
    </row>
    <row r="398" spans="1:6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  <c r="BG398" s="9"/>
      <c r="BH398" s="9"/>
      <c r="BI398" s="9"/>
      <c r="BJ398" s="9"/>
      <c r="BK398" s="9"/>
      <c r="BL398" s="9"/>
      <c r="BM398" s="9"/>
    </row>
    <row r="399" spans="1:6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  <c r="BG399" s="9"/>
      <c r="BH399" s="9"/>
      <c r="BI399" s="9"/>
      <c r="BJ399" s="9"/>
      <c r="BK399" s="9"/>
      <c r="BL399" s="9"/>
      <c r="BM399" s="9"/>
    </row>
    <row r="400" spans="1:6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  <c r="BD400" s="9"/>
      <c r="BE400" s="9"/>
      <c r="BF400" s="9"/>
      <c r="BG400" s="9"/>
      <c r="BH400" s="9"/>
      <c r="BI400" s="9"/>
      <c r="BJ400" s="9"/>
      <c r="BK400" s="9"/>
      <c r="BL400" s="9"/>
      <c r="BM400" s="9"/>
    </row>
    <row r="401" spans="1:6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  <c r="BD401" s="9"/>
      <c r="BE401" s="9"/>
      <c r="BF401" s="9"/>
      <c r="BG401" s="9"/>
      <c r="BH401" s="9"/>
      <c r="BI401" s="9"/>
      <c r="BJ401" s="9"/>
      <c r="BK401" s="9"/>
      <c r="BL401" s="9"/>
      <c r="BM401" s="9"/>
    </row>
    <row r="402" spans="1:6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  <c r="BD402" s="9"/>
      <c r="BE402" s="9"/>
      <c r="BF402" s="9"/>
      <c r="BG402" s="9"/>
      <c r="BH402" s="9"/>
      <c r="BI402" s="9"/>
      <c r="BJ402" s="9"/>
      <c r="BK402" s="9"/>
      <c r="BL402" s="9"/>
      <c r="BM402" s="9"/>
    </row>
    <row r="403" spans="1:6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  <c r="BD403" s="9"/>
      <c r="BE403" s="9"/>
      <c r="BF403" s="9"/>
      <c r="BG403" s="9"/>
      <c r="BH403" s="9"/>
      <c r="BI403" s="9"/>
      <c r="BJ403" s="9"/>
      <c r="BK403" s="9"/>
      <c r="BL403" s="9"/>
      <c r="BM403" s="9"/>
    </row>
    <row r="404" spans="1:6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  <c r="BD404" s="9"/>
      <c r="BE404" s="9"/>
      <c r="BF404" s="9"/>
      <c r="BG404" s="9"/>
      <c r="BH404" s="9"/>
      <c r="BI404" s="9"/>
      <c r="BJ404" s="9"/>
      <c r="BK404" s="9"/>
      <c r="BL404" s="9"/>
      <c r="BM404" s="9"/>
    </row>
    <row r="405" spans="1:6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  <c r="BD405" s="9"/>
      <c r="BE405" s="9"/>
      <c r="BF405" s="9"/>
      <c r="BG405" s="9"/>
      <c r="BH405" s="9"/>
      <c r="BI405" s="9"/>
      <c r="BJ405" s="9"/>
      <c r="BK405" s="9"/>
      <c r="BL405" s="9"/>
      <c r="BM405" s="9"/>
    </row>
    <row r="406" spans="1:6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  <c r="BD406" s="9"/>
      <c r="BE406" s="9"/>
      <c r="BF406" s="9"/>
      <c r="BG406" s="9"/>
      <c r="BH406" s="9"/>
      <c r="BI406" s="9"/>
      <c r="BJ406" s="9"/>
      <c r="BK406" s="9"/>
      <c r="BL406" s="9"/>
      <c r="BM406" s="9"/>
    </row>
    <row r="407" spans="1:6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  <c r="BD407" s="9"/>
      <c r="BE407" s="9"/>
      <c r="BF407" s="9"/>
      <c r="BG407" s="9"/>
      <c r="BH407" s="9"/>
      <c r="BI407" s="9"/>
      <c r="BJ407" s="9"/>
      <c r="BK407" s="9"/>
      <c r="BL407" s="9"/>
      <c r="BM407" s="9"/>
    </row>
    <row r="408" spans="1:6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  <c r="BD408" s="9"/>
      <c r="BE408" s="9"/>
      <c r="BF408" s="9"/>
      <c r="BG408" s="9"/>
      <c r="BH408" s="9"/>
      <c r="BI408" s="9"/>
      <c r="BJ408" s="9"/>
      <c r="BK408" s="9"/>
      <c r="BL408" s="9"/>
      <c r="BM408" s="9"/>
    </row>
    <row r="409" spans="1:6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  <c r="BD409" s="9"/>
      <c r="BE409" s="9"/>
      <c r="BF409" s="9"/>
      <c r="BG409" s="9"/>
      <c r="BH409" s="9"/>
      <c r="BI409" s="9"/>
      <c r="BJ409" s="9"/>
      <c r="BK409" s="9"/>
      <c r="BL409" s="9"/>
      <c r="BM409" s="9"/>
    </row>
    <row r="410" spans="1:6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  <c r="BD410" s="9"/>
      <c r="BE410" s="9"/>
      <c r="BF410" s="9"/>
      <c r="BG410" s="9"/>
      <c r="BH410" s="9"/>
      <c r="BI410" s="9"/>
      <c r="BJ410" s="9"/>
      <c r="BK410" s="9"/>
      <c r="BL410" s="9"/>
      <c r="BM410" s="9"/>
    </row>
    <row r="411" spans="1:6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  <c r="BD411" s="9"/>
      <c r="BE411" s="9"/>
      <c r="BF411" s="9"/>
      <c r="BG411" s="9"/>
      <c r="BH411" s="9"/>
      <c r="BI411" s="9"/>
      <c r="BJ411" s="9"/>
      <c r="BK411" s="9"/>
      <c r="BL411" s="9"/>
      <c r="BM411" s="9"/>
    </row>
    <row r="412" spans="1:6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  <c r="BD412" s="9"/>
      <c r="BE412" s="9"/>
      <c r="BF412" s="9"/>
      <c r="BG412" s="9"/>
      <c r="BH412" s="9"/>
      <c r="BI412" s="9"/>
      <c r="BJ412" s="9"/>
      <c r="BK412" s="9"/>
      <c r="BL412" s="9"/>
      <c r="BM412" s="9"/>
    </row>
    <row r="413" spans="1:6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  <c r="BD413" s="9"/>
      <c r="BE413" s="9"/>
      <c r="BF413" s="9"/>
      <c r="BG413" s="9"/>
      <c r="BH413" s="9"/>
      <c r="BI413" s="9"/>
      <c r="BJ413" s="9"/>
      <c r="BK413" s="9"/>
      <c r="BL413" s="9"/>
      <c r="BM413" s="9"/>
    </row>
    <row r="414" spans="1:6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  <c r="BG414" s="9"/>
      <c r="BH414" s="9"/>
      <c r="BI414" s="9"/>
      <c r="BJ414" s="9"/>
      <c r="BK414" s="9"/>
      <c r="BL414" s="9"/>
      <c r="BM414" s="9"/>
    </row>
    <row r="415" spans="1:6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  <c r="BG415" s="9"/>
      <c r="BH415" s="9"/>
      <c r="BI415" s="9"/>
      <c r="BJ415" s="9"/>
      <c r="BK415" s="9"/>
      <c r="BL415" s="9"/>
      <c r="BM415" s="9"/>
    </row>
    <row r="416" spans="1:6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  <c r="BG416" s="9"/>
      <c r="BH416" s="9"/>
      <c r="BI416" s="9"/>
      <c r="BJ416" s="9"/>
      <c r="BK416" s="9"/>
      <c r="BL416" s="9"/>
      <c r="BM416" s="9"/>
    </row>
    <row r="417" spans="1:6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  <c r="BG417" s="9"/>
      <c r="BH417" s="9"/>
      <c r="BI417" s="9"/>
      <c r="BJ417" s="9"/>
      <c r="BK417" s="9"/>
      <c r="BL417" s="9"/>
      <c r="BM417" s="9"/>
    </row>
    <row r="418" spans="1:6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</row>
    <row r="419" spans="1:6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</row>
    <row r="420" spans="1:6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</row>
    <row r="421" spans="1:6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</row>
    <row r="422" spans="1:6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</row>
    <row r="423" spans="1:6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</row>
    <row r="424" spans="1:6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</row>
    <row r="425" spans="1:6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</row>
    <row r="426" spans="1:6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</row>
    <row r="427" spans="1:6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</row>
    <row r="428" spans="1:6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</row>
    <row r="429" spans="1:6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</row>
    <row r="430" spans="1:6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</row>
    <row r="431" spans="1:6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</row>
    <row r="432" spans="1:6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</row>
    <row r="433" spans="1:6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</row>
    <row r="434" spans="1:6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</row>
    <row r="435" spans="1:6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</row>
    <row r="436" spans="1:6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</row>
    <row r="437" spans="1:6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</row>
    <row r="438" spans="1:6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</row>
    <row r="439" spans="1:6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  <c r="BK439" s="9"/>
      <c r="BL439" s="9"/>
      <c r="BM439" s="9"/>
    </row>
    <row r="440" spans="1:6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  <c r="BK440" s="9"/>
      <c r="BL440" s="9"/>
      <c r="BM440" s="9"/>
    </row>
    <row r="441" spans="1:6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  <c r="BK441" s="9"/>
      <c r="BL441" s="9"/>
      <c r="BM441" s="9"/>
    </row>
    <row r="442" spans="1:6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  <c r="BG442" s="9"/>
      <c r="BH442" s="9"/>
      <c r="BI442" s="9"/>
      <c r="BJ442" s="9"/>
      <c r="BK442" s="9"/>
      <c r="BL442" s="9"/>
      <c r="BM442" s="9"/>
    </row>
    <row r="443" spans="1:6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  <c r="BG443" s="9"/>
      <c r="BH443" s="9"/>
      <c r="BI443" s="9"/>
      <c r="BJ443" s="9"/>
      <c r="BK443" s="9"/>
      <c r="BL443" s="9"/>
      <c r="BM443" s="9"/>
    </row>
    <row r="444" spans="1:6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  <c r="BG444" s="9"/>
      <c r="BH444" s="9"/>
      <c r="BI444" s="9"/>
      <c r="BJ444" s="9"/>
      <c r="BK444" s="9"/>
      <c r="BL444" s="9"/>
      <c r="BM444" s="9"/>
    </row>
    <row r="445" spans="1:6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</row>
    <row r="446" spans="1:6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</row>
    <row r="447" spans="1:6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</row>
    <row r="448" spans="1:6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  <c r="BG448" s="9"/>
      <c r="BH448" s="9"/>
      <c r="BI448" s="9"/>
      <c r="BJ448" s="9"/>
      <c r="BK448" s="9"/>
      <c r="BL448" s="9"/>
      <c r="BM448" s="9"/>
    </row>
    <row r="449" spans="1:6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9"/>
      <c r="BC449" s="9"/>
      <c r="BD449" s="9"/>
      <c r="BE449" s="9"/>
      <c r="BF449" s="9"/>
      <c r="BG449" s="9"/>
      <c r="BH449" s="9"/>
      <c r="BI449" s="9"/>
      <c r="BJ449" s="9"/>
      <c r="BK449" s="9"/>
      <c r="BL449" s="9"/>
      <c r="BM449" s="9"/>
    </row>
    <row r="450" spans="1:6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  <c r="BD450" s="9"/>
      <c r="BE450" s="9"/>
      <c r="BF450" s="9"/>
      <c r="BG450" s="9"/>
      <c r="BH450" s="9"/>
      <c r="BI450" s="9"/>
      <c r="BJ450" s="9"/>
      <c r="BK450" s="9"/>
      <c r="BL450" s="9"/>
      <c r="BM450" s="9"/>
    </row>
    <row r="451" spans="1:6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9"/>
      <c r="BC451" s="9"/>
      <c r="BD451" s="9"/>
      <c r="BE451" s="9"/>
      <c r="BF451" s="9"/>
      <c r="BG451" s="9"/>
      <c r="BH451" s="9"/>
      <c r="BI451" s="9"/>
      <c r="BJ451" s="9"/>
      <c r="BK451" s="9"/>
      <c r="BL451" s="9"/>
      <c r="BM451" s="9"/>
    </row>
    <row r="452" spans="1:6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9"/>
      <c r="BC452" s="9"/>
      <c r="BD452" s="9"/>
      <c r="BE452" s="9"/>
      <c r="BF452" s="9"/>
      <c r="BG452" s="9"/>
      <c r="BH452" s="9"/>
      <c r="BI452" s="9"/>
      <c r="BJ452" s="9"/>
      <c r="BK452" s="9"/>
      <c r="BL452" s="9"/>
      <c r="BM452" s="9"/>
    </row>
    <row r="453" spans="1:6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9"/>
      <c r="BC453" s="9"/>
      <c r="BD453" s="9"/>
      <c r="BE453" s="9"/>
      <c r="BF453" s="9"/>
      <c r="BG453" s="9"/>
      <c r="BH453" s="9"/>
      <c r="BI453" s="9"/>
      <c r="BJ453" s="9"/>
      <c r="BK453" s="9"/>
      <c r="BL453" s="9"/>
      <c r="BM453" s="9"/>
    </row>
    <row r="454" spans="1:6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9"/>
      <c r="BC454" s="9"/>
      <c r="BD454" s="9"/>
      <c r="BE454" s="9"/>
      <c r="BF454" s="9"/>
      <c r="BG454" s="9"/>
      <c r="BH454" s="9"/>
      <c r="BI454" s="9"/>
      <c r="BJ454" s="9"/>
      <c r="BK454" s="9"/>
      <c r="BL454" s="9"/>
      <c r="BM454" s="9"/>
    </row>
    <row r="455" spans="1:6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  <c r="BD455" s="9"/>
      <c r="BE455" s="9"/>
      <c r="BF455" s="9"/>
      <c r="BG455" s="9"/>
      <c r="BH455" s="9"/>
      <c r="BI455" s="9"/>
      <c r="BJ455" s="9"/>
      <c r="BK455" s="9"/>
      <c r="BL455" s="9"/>
      <c r="BM455" s="9"/>
    </row>
    <row r="456" spans="1:6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9"/>
      <c r="BC456" s="9"/>
      <c r="BD456" s="9"/>
      <c r="BE456" s="9"/>
      <c r="BF456" s="9"/>
      <c r="BG456" s="9"/>
      <c r="BH456" s="9"/>
      <c r="BI456" s="9"/>
      <c r="BJ456" s="9"/>
      <c r="BK456" s="9"/>
      <c r="BL456" s="9"/>
      <c r="BM456" s="9"/>
    </row>
    <row r="457" spans="1:6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9"/>
      <c r="BC457" s="9"/>
      <c r="BD457" s="9"/>
      <c r="BE457" s="9"/>
      <c r="BF457" s="9"/>
      <c r="BG457" s="9"/>
      <c r="BH457" s="9"/>
      <c r="BI457" s="9"/>
      <c r="BJ457" s="9"/>
      <c r="BK457" s="9"/>
      <c r="BL457" s="9"/>
      <c r="BM457" s="9"/>
    </row>
    <row r="458" spans="1:6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9"/>
      <c r="BC458" s="9"/>
      <c r="BD458" s="9"/>
      <c r="BE458" s="9"/>
      <c r="BF458" s="9"/>
      <c r="BG458" s="9"/>
      <c r="BH458" s="9"/>
      <c r="BI458" s="9"/>
      <c r="BJ458" s="9"/>
      <c r="BK458" s="9"/>
      <c r="BL458" s="9"/>
      <c r="BM458" s="9"/>
    </row>
    <row r="459" spans="1:6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9"/>
      <c r="BC459" s="9"/>
      <c r="BD459" s="9"/>
      <c r="BE459" s="9"/>
      <c r="BF459" s="9"/>
      <c r="BG459" s="9"/>
      <c r="BH459" s="9"/>
      <c r="BI459" s="9"/>
      <c r="BJ459" s="9"/>
      <c r="BK459" s="9"/>
      <c r="BL459" s="9"/>
      <c r="BM459" s="9"/>
    </row>
    <row r="460" spans="1:6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9"/>
      <c r="BC460" s="9"/>
      <c r="BD460" s="9"/>
      <c r="BE460" s="9"/>
      <c r="BF460" s="9"/>
      <c r="BG460" s="9"/>
      <c r="BH460" s="9"/>
      <c r="BI460" s="9"/>
      <c r="BJ460" s="9"/>
      <c r="BK460" s="9"/>
      <c r="BL460" s="9"/>
      <c r="BM460" s="9"/>
    </row>
    <row r="461" spans="1:6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9"/>
      <c r="BC461" s="9"/>
      <c r="BD461" s="9"/>
      <c r="BE461" s="9"/>
      <c r="BF461" s="9"/>
      <c r="BG461" s="9"/>
      <c r="BH461" s="9"/>
      <c r="BI461" s="9"/>
      <c r="BJ461" s="9"/>
      <c r="BK461" s="9"/>
      <c r="BL461" s="9"/>
      <c r="BM461" s="9"/>
    </row>
    <row r="462" spans="1:6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9"/>
      <c r="BC462" s="9"/>
      <c r="BD462" s="9"/>
      <c r="BE462" s="9"/>
      <c r="BF462" s="9"/>
      <c r="BG462" s="9"/>
      <c r="BH462" s="9"/>
      <c r="BI462" s="9"/>
      <c r="BJ462" s="9"/>
      <c r="BK462" s="9"/>
      <c r="BL462" s="9"/>
      <c r="BM462" s="9"/>
    </row>
    <row r="463" spans="1:6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9"/>
      <c r="BC463" s="9"/>
      <c r="BD463" s="9"/>
      <c r="BE463" s="9"/>
      <c r="BF463" s="9"/>
      <c r="BG463" s="9"/>
      <c r="BH463" s="9"/>
      <c r="BI463" s="9"/>
      <c r="BJ463" s="9"/>
      <c r="BK463" s="9"/>
      <c r="BL463" s="9"/>
      <c r="BM463" s="9"/>
    </row>
    <row r="464" spans="1:6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9"/>
      <c r="BC464" s="9"/>
      <c r="BD464" s="9"/>
      <c r="BE464" s="9"/>
      <c r="BF464" s="9"/>
      <c r="BG464" s="9"/>
      <c r="BH464" s="9"/>
      <c r="BI464" s="9"/>
      <c r="BJ464" s="9"/>
      <c r="BK464" s="9"/>
      <c r="BL464" s="9"/>
      <c r="BM464" s="9"/>
    </row>
    <row r="465" spans="1:6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9"/>
      <c r="BC465" s="9"/>
      <c r="BD465" s="9"/>
      <c r="BE465" s="9"/>
      <c r="BF465" s="9"/>
      <c r="BG465" s="9"/>
      <c r="BH465" s="9"/>
      <c r="BI465" s="9"/>
      <c r="BJ465" s="9"/>
      <c r="BK465" s="9"/>
      <c r="BL465" s="9"/>
      <c r="BM465" s="9"/>
    </row>
    <row r="466" spans="1:6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9"/>
      <c r="BC466" s="9"/>
      <c r="BD466" s="9"/>
      <c r="BE466" s="9"/>
      <c r="BF466" s="9"/>
      <c r="BG466" s="9"/>
      <c r="BH466" s="9"/>
      <c r="BI466" s="9"/>
      <c r="BJ466" s="9"/>
      <c r="BK466" s="9"/>
      <c r="BL466" s="9"/>
      <c r="BM466" s="9"/>
    </row>
    <row r="467" spans="1:6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9"/>
      <c r="BC467" s="9"/>
      <c r="BD467" s="9"/>
      <c r="BE467" s="9"/>
      <c r="BF467" s="9"/>
      <c r="BG467" s="9"/>
      <c r="BH467" s="9"/>
      <c r="BI467" s="9"/>
      <c r="BJ467" s="9"/>
      <c r="BK467" s="9"/>
      <c r="BL467" s="9"/>
      <c r="BM467" s="9"/>
    </row>
    <row r="468" spans="1:6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9"/>
      <c r="BC468" s="9"/>
      <c r="BD468" s="9"/>
      <c r="BE468" s="9"/>
      <c r="BF468" s="9"/>
      <c r="BG468" s="9"/>
      <c r="BH468" s="9"/>
      <c r="BI468" s="9"/>
      <c r="BJ468" s="9"/>
      <c r="BK468" s="9"/>
      <c r="BL468" s="9"/>
      <c r="BM468" s="9"/>
    </row>
    <row r="469" spans="1:6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9"/>
      <c r="BC469" s="9"/>
      <c r="BD469" s="9"/>
      <c r="BE469" s="9"/>
      <c r="BF469" s="9"/>
      <c r="BG469" s="9"/>
      <c r="BH469" s="9"/>
      <c r="BI469" s="9"/>
      <c r="BJ469" s="9"/>
      <c r="BK469" s="9"/>
      <c r="BL469" s="9"/>
      <c r="BM469" s="9"/>
    </row>
    <row r="470" spans="1:6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9"/>
      <c r="BC470" s="9"/>
      <c r="BD470" s="9"/>
      <c r="BE470" s="9"/>
      <c r="BF470" s="9"/>
      <c r="BG470" s="9"/>
      <c r="BH470" s="9"/>
      <c r="BI470" s="9"/>
      <c r="BJ470" s="9"/>
      <c r="BK470" s="9"/>
      <c r="BL470" s="9"/>
      <c r="BM470" s="9"/>
    </row>
    <row r="471" spans="1:6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9"/>
      <c r="BC471" s="9"/>
      <c r="BD471" s="9"/>
      <c r="BE471" s="9"/>
      <c r="BF471" s="9"/>
      <c r="BG471" s="9"/>
      <c r="BH471" s="9"/>
      <c r="BI471" s="9"/>
      <c r="BJ471" s="9"/>
      <c r="BK471" s="9"/>
      <c r="BL471" s="9"/>
      <c r="BM471" s="9"/>
    </row>
    <row r="472" spans="1:6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9"/>
      <c r="BC472" s="9"/>
      <c r="BD472" s="9"/>
      <c r="BE472" s="9"/>
      <c r="BF472" s="9"/>
      <c r="BG472" s="9"/>
      <c r="BH472" s="9"/>
      <c r="BI472" s="9"/>
      <c r="BJ472" s="9"/>
      <c r="BK472" s="9"/>
      <c r="BL472" s="9"/>
      <c r="BM472" s="9"/>
    </row>
    <row r="473" spans="1:6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9"/>
      <c r="BC473" s="9"/>
      <c r="BD473" s="9"/>
      <c r="BE473" s="9"/>
      <c r="BF473" s="9"/>
      <c r="BG473" s="9"/>
      <c r="BH473" s="9"/>
      <c r="BI473" s="9"/>
      <c r="BJ473" s="9"/>
      <c r="BK473" s="9"/>
      <c r="BL473" s="9"/>
      <c r="BM473" s="9"/>
    </row>
    <row r="474" spans="1:6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9"/>
      <c r="BC474" s="9"/>
      <c r="BD474" s="9"/>
      <c r="BE474" s="9"/>
      <c r="BF474" s="9"/>
      <c r="BG474" s="9"/>
      <c r="BH474" s="9"/>
      <c r="BI474" s="9"/>
      <c r="BJ474" s="9"/>
      <c r="BK474" s="9"/>
      <c r="BL474" s="9"/>
      <c r="BM474" s="9"/>
    </row>
    <row r="475" spans="1:6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9"/>
      <c r="BC475" s="9"/>
      <c r="BD475" s="9"/>
      <c r="BE475" s="9"/>
      <c r="BF475" s="9"/>
      <c r="BG475" s="9"/>
      <c r="BH475" s="9"/>
      <c r="BI475" s="9"/>
      <c r="BJ475" s="9"/>
      <c r="BK475" s="9"/>
      <c r="BL475" s="9"/>
      <c r="BM475" s="9"/>
    </row>
    <row r="476" spans="1:6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9"/>
      <c r="BC476" s="9"/>
      <c r="BD476" s="9"/>
      <c r="BE476" s="9"/>
      <c r="BF476" s="9"/>
      <c r="BG476" s="9"/>
      <c r="BH476" s="9"/>
      <c r="BI476" s="9"/>
      <c r="BJ476" s="9"/>
      <c r="BK476" s="9"/>
      <c r="BL476" s="9"/>
      <c r="BM476" s="9"/>
    </row>
    <row r="477" spans="1:6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9"/>
      <c r="BC477" s="9"/>
      <c r="BD477" s="9"/>
      <c r="BE477" s="9"/>
      <c r="BF477" s="9"/>
      <c r="BG477" s="9"/>
      <c r="BH477" s="9"/>
      <c r="BI477" s="9"/>
      <c r="BJ477" s="9"/>
      <c r="BK477" s="9"/>
      <c r="BL477" s="9"/>
      <c r="BM477" s="9"/>
    </row>
    <row r="478" spans="1:6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9"/>
      <c r="BC478" s="9"/>
      <c r="BD478" s="9"/>
      <c r="BE478" s="9"/>
      <c r="BF478" s="9"/>
      <c r="BG478" s="9"/>
      <c r="BH478" s="9"/>
      <c r="BI478" s="9"/>
      <c r="BJ478" s="9"/>
      <c r="BK478" s="9"/>
      <c r="BL478" s="9"/>
      <c r="BM478" s="9"/>
    </row>
    <row r="479" spans="1:6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  <c r="BD479" s="9"/>
      <c r="BE479" s="9"/>
      <c r="BF479" s="9"/>
      <c r="BG479" s="9"/>
      <c r="BH479" s="9"/>
      <c r="BI479" s="9"/>
      <c r="BJ479" s="9"/>
      <c r="BK479" s="9"/>
      <c r="BL479" s="9"/>
      <c r="BM479" s="9"/>
    </row>
    <row r="480" spans="1:6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  <c r="BD480" s="9"/>
      <c r="BE480" s="9"/>
      <c r="BF480" s="9"/>
      <c r="BG480" s="9"/>
      <c r="BH480" s="9"/>
      <c r="BI480" s="9"/>
      <c r="BJ480" s="9"/>
      <c r="BK480" s="9"/>
      <c r="BL480" s="9"/>
      <c r="BM480" s="9"/>
    </row>
    <row r="481" spans="1:6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  <c r="BD481" s="9"/>
      <c r="BE481" s="9"/>
      <c r="BF481" s="9"/>
      <c r="BG481" s="9"/>
      <c r="BH481" s="9"/>
      <c r="BI481" s="9"/>
      <c r="BJ481" s="9"/>
      <c r="BK481" s="9"/>
      <c r="BL481" s="9"/>
      <c r="BM481" s="9"/>
    </row>
    <row r="482" spans="1:6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9"/>
      <c r="BC482" s="9"/>
      <c r="BD482" s="9"/>
      <c r="BE482" s="9"/>
      <c r="BF482" s="9"/>
      <c r="BG482" s="9"/>
      <c r="BH482" s="9"/>
      <c r="BI482" s="9"/>
      <c r="BJ482" s="9"/>
      <c r="BK482" s="9"/>
      <c r="BL482" s="9"/>
      <c r="BM482" s="9"/>
    </row>
    <row r="483" spans="1:6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9"/>
      <c r="BC483" s="9"/>
      <c r="BD483" s="9"/>
      <c r="BE483" s="9"/>
      <c r="BF483" s="9"/>
      <c r="BG483" s="9"/>
      <c r="BH483" s="9"/>
      <c r="BI483" s="9"/>
      <c r="BJ483" s="9"/>
      <c r="BK483" s="9"/>
      <c r="BL483" s="9"/>
      <c r="BM483" s="9"/>
    </row>
    <row r="484" spans="1:6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9"/>
      <c r="BC484" s="9"/>
      <c r="BD484" s="9"/>
      <c r="BE484" s="9"/>
      <c r="BF484" s="9"/>
      <c r="BG484" s="9"/>
      <c r="BH484" s="9"/>
      <c r="BI484" s="9"/>
      <c r="BJ484" s="9"/>
      <c r="BK484" s="9"/>
      <c r="BL484" s="9"/>
      <c r="BM484" s="9"/>
    </row>
    <row r="485" spans="1:6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  <c r="BD485" s="9"/>
      <c r="BE485" s="9"/>
      <c r="BF485" s="9"/>
      <c r="BG485" s="9"/>
      <c r="BH485" s="9"/>
      <c r="BI485" s="9"/>
      <c r="BJ485" s="9"/>
      <c r="BK485" s="9"/>
      <c r="BL485" s="9"/>
      <c r="BM485" s="9"/>
    </row>
    <row r="486" spans="1:6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  <c r="BD486" s="9"/>
      <c r="BE486" s="9"/>
      <c r="BF486" s="9"/>
      <c r="BG486" s="9"/>
      <c r="BH486" s="9"/>
      <c r="BI486" s="9"/>
      <c r="BJ486" s="9"/>
      <c r="BK486" s="9"/>
      <c r="BL486" s="9"/>
      <c r="BM486" s="9"/>
    </row>
    <row r="487" spans="1:6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9"/>
      <c r="BC487" s="9"/>
      <c r="BD487" s="9"/>
      <c r="BE487" s="9"/>
      <c r="BF487" s="9"/>
      <c r="BG487" s="9"/>
      <c r="BH487" s="9"/>
      <c r="BI487" s="9"/>
      <c r="BJ487" s="9"/>
      <c r="BK487" s="9"/>
      <c r="BL487" s="9"/>
      <c r="BM487" s="9"/>
    </row>
    <row r="488" spans="1:6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  <c r="BD488" s="9"/>
      <c r="BE488" s="9"/>
      <c r="BF488" s="9"/>
      <c r="BG488" s="9"/>
      <c r="BH488" s="9"/>
      <c r="BI488" s="9"/>
      <c r="BJ488" s="9"/>
      <c r="BK488" s="9"/>
      <c r="BL488" s="9"/>
      <c r="BM488" s="9"/>
    </row>
    <row r="489" spans="1:6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9"/>
      <c r="BC489" s="9"/>
      <c r="BD489" s="9"/>
      <c r="BE489" s="9"/>
      <c r="BF489" s="9"/>
      <c r="BG489" s="9"/>
      <c r="BH489" s="9"/>
      <c r="BI489" s="9"/>
      <c r="BJ489" s="9"/>
      <c r="BK489" s="9"/>
      <c r="BL489" s="9"/>
      <c r="BM489" s="9"/>
    </row>
    <row r="490" spans="1:6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9"/>
      <c r="BC490" s="9"/>
      <c r="BD490" s="9"/>
      <c r="BE490" s="9"/>
      <c r="BF490" s="9"/>
      <c r="BG490" s="9"/>
      <c r="BH490" s="9"/>
      <c r="BI490" s="9"/>
      <c r="BJ490" s="9"/>
      <c r="BK490" s="9"/>
      <c r="BL490" s="9"/>
      <c r="BM490" s="9"/>
    </row>
    <row r="491" spans="1:6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  <c r="BD491" s="9"/>
      <c r="BE491" s="9"/>
      <c r="BF491" s="9"/>
      <c r="BG491" s="9"/>
      <c r="BH491" s="9"/>
      <c r="BI491" s="9"/>
      <c r="BJ491" s="9"/>
      <c r="BK491" s="9"/>
      <c r="BL491" s="9"/>
      <c r="BM491" s="9"/>
    </row>
    <row r="492" spans="1:6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  <c r="BD492" s="9"/>
      <c r="BE492" s="9"/>
      <c r="BF492" s="9"/>
      <c r="BG492" s="9"/>
      <c r="BH492" s="9"/>
      <c r="BI492" s="9"/>
      <c r="BJ492" s="9"/>
      <c r="BK492" s="9"/>
      <c r="BL492" s="9"/>
      <c r="BM492" s="9"/>
    </row>
    <row r="493" spans="1:6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  <c r="BD493" s="9"/>
      <c r="BE493" s="9"/>
      <c r="BF493" s="9"/>
      <c r="BG493" s="9"/>
      <c r="BH493" s="9"/>
      <c r="BI493" s="9"/>
      <c r="BJ493" s="9"/>
      <c r="BK493" s="9"/>
      <c r="BL493" s="9"/>
      <c r="BM493" s="9"/>
    </row>
    <row r="494" spans="1:6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9"/>
      <c r="BC494" s="9"/>
      <c r="BD494" s="9"/>
      <c r="BE494" s="9"/>
      <c r="BF494" s="9"/>
      <c r="BG494" s="9"/>
      <c r="BH494" s="9"/>
      <c r="BI494" s="9"/>
      <c r="BJ494" s="9"/>
      <c r="BK494" s="9"/>
      <c r="BL494" s="9"/>
      <c r="BM494" s="9"/>
    </row>
    <row r="495" spans="1:6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  <c r="BD495" s="9"/>
      <c r="BE495" s="9"/>
      <c r="BF495" s="9"/>
      <c r="BG495" s="9"/>
      <c r="BH495" s="9"/>
      <c r="BI495" s="9"/>
      <c r="BJ495" s="9"/>
      <c r="BK495" s="9"/>
      <c r="BL495" s="9"/>
      <c r="BM495" s="9"/>
    </row>
    <row r="496" spans="1:6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9"/>
      <c r="BC496" s="9"/>
      <c r="BD496" s="9"/>
      <c r="BE496" s="9"/>
      <c r="BF496" s="9"/>
      <c r="BG496" s="9"/>
      <c r="BH496" s="9"/>
      <c r="BI496" s="9"/>
      <c r="BJ496" s="9"/>
      <c r="BK496" s="9"/>
      <c r="BL496" s="9"/>
      <c r="BM496" s="9"/>
    </row>
    <row r="497" spans="1:6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9"/>
      <c r="BC497" s="9"/>
      <c r="BD497" s="9"/>
      <c r="BE497" s="9"/>
      <c r="BF497" s="9"/>
      <c r="BG497" s="9"/>
      <c r="BH497" s="9"/>
      <c r="BI497" s="9"/>
      <c r="BJ497" s="9"/>
      <c r="BK497" s="9"/>
      <c r="BL497" s="9"/>
      <c r="BM497" s="9"/>
    </row>
    <row r="498" spans="1:6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  <c r="AS498" s="9"/>
      <c r="AT498" s="9"/>
      <c r="AU498" s="9"/>
      <c r="AV498" s="9"/>
      <c r="AW498" s="9"/>
      <c r="AX498" s="9"/>
      <c r="AY498" s="9"/>
      <c r="AZ498" s="9"/>
      <c r="BA498" s="9"/>
      <c r="BB498" s="9"/>
      <c r="BC498" s="9"/>
      <c r="BD498" s="9"/>
      <c r="BE498" s="9"/>
      <c r="BF498" s="9"/>
      <c r="BG498" s="9"/>
      <c r="BH498" s="9"/>
      <c r="BI498" s="9"/>
      <c r="BJ498" s="9"/>
      <c r="BK498" s="9"/>
      <c r="BL498" s="9"/>
      <c r="BM498" s="9"/>
    </row>
    <row r="499" spans="1:6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  <c r="AS499" s="9"/>
      <c r="AT499" s="9"/>
      <c r="AU499" s="9"/>
      <c r="AV499" s="9"/>
      <c r="AW499" s="9"/>
      <c r="AX499" s="9"/>
      <c r="AY499" s="9"/>
      <c r="AZ499" s="9"/>
      <c r="BA499" s="9"/>
      <c r="BB499" s="9"/>
      <c r="BC499" s="9"/>
      <c r="BD499" s="9"/>
      <c r="BE499" s="9"/>
      <c r="BF499" s="9"/>
      <c r="BG499" s="9"/>
      <c r="BH499" s="9"/>
      <c r="BI499" s="9"/>
      <c r="BJ499" s="9"/>
      <c r="BK499" s="9"/>
      <c r="BL499" s="9"/>
      <c r="BM499" s="9"/>
    </row>
    <row r="500" spans="1:6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  <c r="AY500" s="9"/>
      <c r="AZ500" s="9"/>
      <c r="BA500" s="9"/>
      <c r="BB500" s="9"/>
      <c r="BC500" s="9"/>
      <c r="BD500" s="9"/>
      <c r="BE500" s="9"/>
      <c r="BF500" s="9"/>
      <c r="BG500" s="9"/>
      <c r="BH500" s="9"/>
      <c r="BI500" s="9"/>
      <c r="BJ500" s="9"/>
      <c r="BK500" s="9"/>
      <c r="BL500" s="9"/>
      <c r="BM500" s="9"/>
    </row>
    <row r="501" spans="1:6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  <c r="AS501" s="9"/>
      <c r="AT501" s="9"/>
      <c r="AU501" s="9"/>
      <c r="AV501" s="9"/>
      <c r="AW501" s="9"/>
      <c r="AX501" s="9"/>
      <c r="AY501" s="9"/>
      <c r="AZ501" s="9"/>
      <c r="BA501" s="9"/>
      <c r="BB501" s="9"/>
      <c r="BC501" s="9"/>
      <c r="BD501" s="9"/>
      <c r="BE501" s="9"/>
      <c r="BF501" s="9"/>
      <c r="BG501" s="9"/>
      <c r="BH501" s="9"/>
      <c r="BI501" s="9"/>
      <c r="BJ501" s="9"/>
      <c r="BK501" s="9"/>
      <c r="BL501" s="9"/>
      <c r="BM501" s="9"/>
    </row>
    <row r="502" spans="1:6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  <c r="AY502" s="9"/>
      <c r="AZ502" s="9"/>
      <c r="BA502" s="9"/>
      <c r="BB502" s="9"/>
      <c r="BC502" s="9"/>
      <c r="BD502" s="9"/>
      <c r="BE502" s="9"/>
      <c r="BF502" s="9"/>
      <c r="BG502" s="9"/>
      <c r="BH502" s="9"/>
      <c r="BI502" s="9"/>
      <c r="BJ502" s="9"/>
      <c r="BK502" s="9"/>
      <c r="BL502" s="9"/>
      <c r="BM502" s="9"/>
    </row>
    <row r="503" spans="1:6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  <c r="AY503" s="9"/>
      <c r="AZ503" s="9"/>
      <c r="BA503" s="9"/>
      <c r="BB503" s="9"/>
      <c r="BC503" s="9"/>
      <c r="BD503" s="9"/>
      <c r="BE503" s="9"/>
      <c r="BF503" s="9"/>
      <c r="BG503" s="9"/>
      <c r="BH503" s="9"/>
      <c r="BI503" s="9"/>
      <c r="BJ503" s="9"/>
      <c r="BK503" s="9"/>
      <c r="BL503" s="9"/>
      <c r="BM503" s="9"/>
    </row>
    <row r="504" spans="1:6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  <c r="AS504" s="9"/>
      <c r="AT504" s="9"/>
      <c r="AU504" s="9"/>
      <c r="AV504" s="9"/>
      <c r="AW504" s="9"/>
      <c r="AX504" s="9"/>
      <c r="AY504" s="9"/>
      <c r="AZ504" s="9"/>
      <c r="BA504" s="9"/>
      <c r="BB504" s="9"/>
      <c r="BC504" s="9"/>
      <c r="BD504" s="9"/>
      <c r="BE504" s="9"/>
      <c r="BF504" s="9"/>
      <c r="BG504" s="9"/>
      <c r="BH504" s="9"/>
      <c r="BI504" s="9"/>
      <c r="BJ504" s="9"/>
      <c r="BK504" s="9"/>
      <c r="BL504" s="9"/>
      <c r="BM504" s="9"/>
    </row>
    <row r="505" spans="1:6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  <c r="AY505" s="9"/>
      <c r="AZ505" s="9"/>
      <c r="BA505" s="9"/>
      <c r="BB505" s="9"/>
      <c r="BC505" s="9"/>
      <c r="BD505" s="9"/>
      <c r="BE505" s="9"/>
      <c r="BF505" s="9"/>
      <c r="BG505" s="9"/>
      <c r="BH505" s="9"/>
      <c r="BI505" s="9"/>
      <c r="BJ505" s="9"/>
      <c r="BK505" s="9"/>
      <c r="BL505" s="9"/>
      <c r="BM505" s="9"/>
    </row>
    <row r="506" spans="1:6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  <c r="AY506" s="9"/>
      <c r="AZ506" s="9"/>
      <c r="BA506" s="9"/>
      <c r="BB506" s="9"/>
      <c r="BC506" s="9"/>
      <c r="BD506" s="9"/>
      <c r="BE506" s="9"/>
      <c r="BF506" s="9"/>
      <c r="BG506" s="9"/>
      <c r="BH506" s="9"/>
      <c r="BI506" s="9"/>
      <c r="BJ506" s="9"/>
      <c r="BK506" s="9"/>
      <c r="BL506" s="9"/>
      <c r="BM506" s="9"/>
    </row>
    <row r="507" spans="1:6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  <c r="AY507" s="9"/>
      <c r="AZ507" s="9"/>
      <c r="BA507" s="9"/>
      <c r="BB507" s="9"/>
      <c r="BC507" s="9"/>
      <c r="BD507" s="9"/>
      <c r="BE507" s="9"/>
      <c r="BF507" s="9"/>
      <c r="BG507" s="9"/>
      <c r="BH507" s="9"/>
      <c r="BI507" s="9"/>
      <c r="BJ507" s="9"/>
      <c r="BK507" s="9"/>
      <c r="BL507" s="9"/>
      <c r="BM507" s="9"/>
    </row>
    <row r="508" spans="1:6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  <c r="AY508" s="9"/>
      <c r="AZ508" s="9"/>
      <c r="BA508" s="9"/>
      <c r="BB508" s="9"/>
      <c r="BC508" s="9"/>
      <c r="BD508" s="9"/>
      <c r="BE508" s="9"/>
      <c r="BF508" s="9"/>
      <c r="BG508" s="9"/>
      <c r="BH508" s="9"/>
      <c r="BI508" s="9"/>
      <c r="BJ508" s="9"/>
      <c r="BK508" s="9"/>
      <c r="BL508" s="9"/>
      <c r="BM508" s="9"/>
    </row>
    <row r="509" spans="1:6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  <c r="AY509" s="9"/>
      <c r="AZ509" s="9"/>
      <c r="BA509" s="9"/>
      <c r="BB509" s="9"/>
      <c r="BC509" s="9"/>
      <c r="BD509" s="9"/>
      <c r="BE509" s="9"/>
      <c r="BF509" s="9"/>
      <c r="BG509" s="9"/>
      <c r="BH509" s="9"/>
      <c r="BI509" s="9"/>
      <c r="BJ509" s="9"/>
      <c r="BK509" s="9"/>
      <c r="BL509" s="9"/>
      <c r="BM509" s="9"/>
    </row>
    <row r="510" spans="1:6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  <c r="AY510" s="9"/>
      <c r="AZ510" s="9"/>
      <c r="BA510" s="9"/>
      <c r="BB510" s="9"/>
      <c r="BC510" s="9"/>
      <c r="BD510" s="9"/>
      <c r="BE510" s="9"/>
      <c r="BF510" s="9"/>
      <c r="BG510" s="9"/>
      <c r="BH510" s="9"/>
      <c r="BI510" s="9"/>
      <c r="BJ510" s="9"/>
      <c r="BK510" s="9"/>
      <c r="BL510" s="9"/>
      <c r="BM510" s="9"/>
    </row>
    <row r="511" spans="1:6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  <c r="AY511" s="9"/>
      <c r="AZ511" s="9"/>
      <c r="BA511" s="9"/>
      <c r="BB511" s="9"/>
      <c r="BC511" s="9"/>
      <c r="BD511" s="9"/>
      <c r="BE511" s="9"/>
      <c r="BF511" s="9"/>
      <c r="BG511" s="9"/>
      <c r="BH511" s="9"/>
      <c r="BI511" s="9"/>
      <c r="BJ511" s="9"/>
      <c r="BK511" s="9"/>
      <c r="BL511" s="9"/>
      <c r="BM511" s="9"/>
    </row>
    <row r="512" spans="1:6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  <c r="AY512" s="9"/>
      <c r="AZ512" s="9"/>
      <c r="BA512" s="9"/>
      <c r="BB512" s="9"/>
      <c r="BC512" s="9"/>
      <c r="BD512" s="9"/>
      <c r="BE512" s="9"/>
      <c r="BF512" s="9"/>
      <c r="BG512" s="9"/>
      <c r="BH512" s="9"/>
      <c r="BI512" s="9"/>
      <c r="BJ512" s="9"/>
      <c r="BK512" s="9"/>
      <c r="BL512" s="9"/>
      <c r="BM512" s="9"/>
    </row>
    <row r="513" spans="1:6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  <c r="AY513" s="9"/>
      <c r="AZ513" s="9"/>
      <c r="BA513" s="9"/>
      <c r="BB513" s="9"/>
      <c r="BC513" s="9"/>
      <c r="BD513" s="9"/>
      <c r="BE513" s="9"/>
      <c r="BF513" s="9"/>
      <c r="BG513" s="9"/>
      <c r="BH513" s="9"/>
      <c r="BI513" s="9"/>
      <c r="BJ513" s="9"/>
      <c r="BK513" s="9"/>
      <c r="BL513" s="9"/>
      <c r="BM513" s="9"/>
    </row>
    <row r="514" spans="1:6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  <c r="AY514" s="9"/>
      <c r="AZ514" s="9"/>
      <c r="BA514" s="9"/>
      <c r="BB514" s="9"/>
      <c r="BC514" s="9"/>
      <c r="BD514" s="9"/>
      <c r="BE514" s="9"/>
      <c r="BF514" s="9"/>
      <c r="BG514" s="9"/>
      <c r="BH514" s="9"/>
      <c r="BI514" s="9"/>
      <c r="BJ514" s="9"/>
      <c r="BK514" s="9"/>
      <c r="BL514" s="9"/>
      <c r="BM514" s="9"/>
    </row>
    <row r="515" spans="1:6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  <c r="AY515" s="9"/>
      <c r="AZ515" s="9"/>
      <c r="BA515" s="9"/>
      <c r="BB515" s="9"/>
      <c r="BC515" s="9"/>
      <c r="BD515" s="9"/>
      <c r="BE515" s="9"/>
      <c r="BF515" s="9"/>
      <c r="BG515" s="9"/>
      <c r="BH515" s="9"/>
      <c r="BI515" s="9"/>
      <c r="BJ515" s="9"/>
      <c r="BK515" s="9"/>
      <c r="BL515" s="9"/>
      <c r="BM515" s="9"/>
    </row>
    <row r="516" spans="1:6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  <c r="AY516" s="9"/>
      <c r="AZ516" s="9"/>
      <c r="BA516" s="9"/>
      <c r="BB516" s="9"/>
      <c r="BC516" s="9"/>
      <c r="BD516" s="9"/>
      <c r="BE516" s="9"/>
      <c r="BF516" s="9"/>
      <c r="BG516" s="9"/>
      <c r="BH516" s="9"/>
      <c r="BI516" s="9"/>
      <c r="BJ516" s="9"/>
      <c r="BK516" s="9"/>
      <c r="BL516" s="9"/>
      <c r="BM516" s="9"/>
    </row>
    <row r="517" spans="1:6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  <c r="AY517" s="9"/>
      <c r="AZ517" s="9"/>
      <c r="BA517" s="9"/>
      <c r="BB517" s="9"/>
      <c r="BC517" s="9"/>
      <c r="BD517" s="9"/>
      <c r="BE517" s="9"/>
      <c r="BF517" s="9"/>
      <c r="BG517" s="9"/>
      <c r="BH517" s="9"/>
      <c r="BI517" s="9"/>
      <c r="BJ517" s="9"/>
      <c r="BK517" s="9"/>
      <c r="BL517" s="9"/>
      <c r="BM517" s="9"/>
    </row>
    <row r="518" spans="1:6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  <c r="AY518" s="9"/>
      <c r="AZ518" s="9"/>
      <c r="BA518" s="9"/>
      <c r="BB518" s="9"/>
      <c r="BC518" s="9"/>
      <c r="BD518" s="9"/>
      <c r="BE518" s="9"/>
      <c r="BF518" s="9"/>
      <c r="BG518" s="9"/>
      <c r="BH518" s="9"/>
      <c r="BI518" s="9"/>
      <c r="BJ518" s="9"/>
      <c r="BK518" s="9"/>
      <c r="BL518" s="9"/>
      <c r="BM518" s="9"/>
    </row>
    <row r="519" spans="1:6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  <c r="AY519" s="9"/>
      <c r="AZ519" s="9"/>
      <c r="BA519" s="9"/>
      <c r="BB519" s="9"/>
      <c r="BC519" s="9"/>
      <c r="BD519" s="9"/>
      <c r="BE519" s="9"/>
      <c r="BF519" s="9"/>
      <c r="BG519" s="9"/>
      <c r="BH519" s="9"/>
      <c r="BI519" s="9"/>
      <c r="BJ519" s="9"/>
      <c r="BK519" s="9"/>
      <c r="BL519" s="9"/>
      <c r="BM519" s="9"/>
    </row>
    <row r="520" spans="1:6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  <c r="BD520" s="9"/>
      <c r="BE520" s="9"/>
      <c r="BF520" s="9"/>
      <c r="BG520" s="9"/>
      <c r="BH520" s="9"/>
      <c r="BI520" s="9"/>
      <c r="BJ520" s="9"/>
      <c r="BK520" s="9"/>
      <c r="BL520" s="9"/>
      <c r="BM520" s="9"/>
    </row>
    <row r="521" spans="1:6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  <c r="AY521" s="9"/>
      <c r="AZ521" s="9"/>
      <c r="BA521" s="9"/>
      <c r="BB521" s="9"/>
      <c r="BC521" s="9"/>
      <c r="BD521" s="9"/>
      <c r="BE521" s="9"/>
      <c r="BF521" s="9"/>
      <c r="BG521" s="9"/>
      <c r="BH521" s="9"/>
      <c r="BI521" s="9"/>
      <c r="BJ521" s="9"/>
      <c r="BK521" s="9"/>
      <c r="BL521" s="9"/>
      <c r="BM521" s="9"/>
    </row>
    <row r="522" spans="1:6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  <c r="AS522" s="9"/>
      <c r="AT522" s="9"/>
      <c r="AU522" s="9"/>
      <c r="AV522" s="9"/>
      <c r="AW522" s="9"/>
      <c r="AX522" s="9"/>
      <c r="AY522" s="9"/>
      <c r="AZ522" s="9"/>
      <c r="BA522" s="9"/>
      <c r="BB522" s="9"/>
      <c r="BC522" s="9"/>
      <c r="BD522" s="9"/>
      <c r="BE522" s="9"/>
      <c r="BF522" s="9"/>
      <c r="BG522" s="9"/>
      <c r="BH522" s="9"/>
      <c r="BI522" s="9"/>
      <c r="BJ522" s="9"/>
      <c r="BK522" s="9"/>
      <c r="BL522" s="9"/>
      <c r="BM522" s="9"/>
    </row>
    <row r="523" spans="1:6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  <c r="AS523" s="9"/>
      <c r="AT523" s="9"/>
      <c r="AU523" s="9"/>
      <c r="AV523" s="9"/>
      <c r="AW523" s="9"/>
      <c r="AX523" s="9"/>
      <c r="AY523" s="9"/>
      <c r="AZ523" s="9"/>
      <c r="BA523" s="9"/>
      <c r="BB523" s="9"/>
      <c r="BC523" s="9"/>
      <c r="BD523" s="9"/>
      <c r="BE523" s="9"/>
      <c r="BF523" s="9"/>
      <c r="BG523" s="9"/>
      <c r="BH523" s="9"/>
      <c r="BI523" s="9"/>
      <c r="BJ523" s="9"/>
      <c r="BK523" s="9"/>
      <c r="BL523" s="9"/>
      <c r="BM523" s="9"/>
    </row>
    <row r="524" spans="1:6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  <c r="AS524" s="9"/>
      <c r="AT524" s="9"/>
      <c r="AU524" s="9"/>
      <c r="AV524" s="9"/>
      <c r="AW524" s="9"/>
      <c r="AX524" s="9"/>
      <c r="AY524" s="9"/>
      <c r="AZ524" s="9"/>
      <c r="BA524" s="9"/>
      <c r="BB524" s="9"/>
      <c r="BC524" s="9"/>
      <c r="BD524" s="9"/>
      <c r="BE524" s="9"/>
      <c r="BF524" s="9"/>
      <c r="BG524" s="9"/>
      <c r="BH524" s="9"/>
      <c r="BI524" s="9"/>
      <c r="BJ524" s="9"/>
      <c r="BK524" s="9"/>
      <c r="BL524" s="9"/>
      <c r="BM524" s="9"/>
    </row>
    <row r="525" spans="1:6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  <c r="AY525" s="9"/>
      <c r="AZ525" s="9"/>
      <c r="BA525" s="9"/>
      <c r="BB525" s="9"/>
      <c r="BC525" s="9"/>
      <c r="BD525" s="9"/>
      <c r="BE525" s="9"/>
      <c r="BF525" s="9"/>
      <c r="BG525" s="9"/>
      <c r="BH525" s="9"/>
      <c r="BI525" s="9"/>
      <c r="BJ525" s="9"/>
      <c r="BK525" s="9"/>
      <c r="BL525" s="9"/>
      <c r="BM525" s="9"/>
    </row>
    <row r="526" spans="1:6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/>
      <c r="AT526" s="9"/>
      <c r="AU526" s="9"/>
      <c r="AV526" s="9"/>
      <c r="AW526" s="9"/>
      <c r="AX526" s="9"/>
      <c r="AY526" s="9"/>
      <c r="AZ526" s="9"/>
      <c r="BA526" s="9"/>
      <c r="BB526" s="9"/>
      <c r="BC526" s="9"/>
      <c r="BD526" s="9"/>
      <c r="BE526" s="9"/>
      <c r="BF526" s="9"/>
      <c r="BG526" s="9"/>
      <c r="BH526" s="9"/>
      <c r="BI526" s="9"/>
      <c r="BJ526" s="9"/>
      <c r="BK526" s="9"/>
      <c r="BL526" s="9"/>
      <c r="BM526" s="9"/>
    </row>
    <row r="527" spans="1:6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  <c r="AS527" s="9"/>
      <c r="AT527" s="9"/>
      <c r="AU527" s="9"/>
      <c r="AV527" s="9"/>
      <c r="AW527" s="9"/>
      <c r="AX527" s="9"/>
      <c r="AY527" s="9"/>
      <c r="AZ527" s="9"/>
      <c r="BA527" s="9"/>
      <c r="BB527" s="9"/>
      <c r="BC527" s="9"/>
      <c r="BD527" s="9"/>
      <c r="BE527" s="9"/>
      <c r="BF527" s="9"/>
      <c r="BG527" s="9"/>
      <c r="BH527" s="9"/>
      <c r="BI527" s="9"/>
      <c r="BJ527" s="9"/>
      <c r="BK527" s="9"/>
      <c r="BL527" s="9"/>
      <c r="BM527" s="9"/>
    </row>
    <row r="528" spans="1:6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  <c r="AS528" s="9"/>
      <c r="AT528" s="9"/>
      <c r="AU528" s="9"/>
      <c r="AV528" s="9"/>
      <c r="AW528" s="9"/>
      <c r="AX528" s="9"/>
      <c r="AY528" s="9"/>
      <c r="AZ528" s="9"/>
      <c r="BA528" s="9"/>
      <c r="BB528" s="9"/>
      <c r="BC528" s="9"/>
      <c r="BD528" s="9"/>
      <c r="BE528" s="9"/>
      <c r="BF528" s="9"/>
      <c r="BG528" s="9"/>
      <c r="BH528" s="9"/>
      <c r="BI528" s="9"/>
      <c r="BJ528" s="9"/>
      <c r="BK528" s="9"/>
      <c r="BL528" s="9"/>
      <c r="BM528" s="9"/>
    </row>
    <row r="529" spans="1:6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/>
      <c r="AT529" s="9"/>
      <c r="AU529" s="9"/>
      <c r="AV529" s="9"/>
      <c r="AW529" s="9"/>
      <c r="AX529" s="9"/>
      <c r="AY529" s="9"/>
      <c r="AZ529" s="9"/>
      <c r="BA529" s="9"/>
      <c r="BB529" s="9"/>
      <c r="BC529" s="9"/>
      <c r="BD529" s="9"/>
      <c r="BE529" s="9"/>
      <c r="BF529" s="9"/>
      <c r="BG529" s="9"/>
      <c r="BH529" s="9"/>
      <c r="BI529" s="9"/>
      <c r="BJ529" s="9"/>
      <c r="BK529" s="9"/>
      <c r="BL529" s="9"/>
      <c r="BM529" s="9"/>
    </row>
    <row r="530" spans="1:6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/>
      <c r="AT530" s="9"/>
      <c r="AU530" s="9"/>
      <c r="AV530" s="9"/>
      <c r="AW530" s="9"/>
      <c r="AX530" s="9"/>
      <c r="AY530" s="9"/>
      <c r="AZ530" s="9"/>
      <c r="BA530" s="9"/>
      <c r="BB530" s="9"/>
      <c r="BC530" s="9"/>
      <c r="BD530" s="9"/>
      <c r="BE530" s="9"/>
      <c r="BF530" s="9"/>
      <c r="BG530" s="9"/>
      <c r="BH530" s="9"/>
      <c r="BI530" s="9"/>
      <c r="BJ530" s="9"/>
      <c r="BK530" s="9"/>
      <c r="BL530" s="9"/>
      <c r="BM530" s="9"/>
    </row>
    <row r="531" spans="1:6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  <c r="AS531" s="9"/>
      <c r="AT531" s="9"/>
      <c r="AU531" s="9"/>
      <c r="AV531" s="9"/>
      <c r="AW531" s="9"/>
      <c r="AX531" s="9"/>
      <c r="AY531" s="9"/>
      <c r="AZ531" s="9"/>
      <c r="BA531" s="9"/>
      <c r="BB531" s="9"/>
      <c r="BC531" s="9"/>
      <c r="BD531" s="9"/>
      <c r="BE531" s="9"/>
      <c r="BF531" s="9"/>
      <c r="BG531" s="9"/>
      <c r="BH531" s="9"/>
      <c r="BI531" s="9"/>
      <c r="BJ531" s="9"/>
      <c r="BK531" s="9"/>
      <c r="BL531" s="9"/>
      <c r="BM531" s="9"/>
    </row>
    <row r="532" spans="1:6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  <c r="AS532" s="9"/>
      <c r="AT532" s="9"/>
      <c r="AU532" s="9"/>
      <c r="AV532" s="9"/>
      <c r="AW532" s="9"/>
      <c r="AX532" s="9"/>
      <c r="AY532" s="9"/>
      <c r="AZ532" s="9"/>
      <c r="BA532" s="9"/>
      <c r="BB532" s="9"/>
      <c r="BC532" s="9"/>
      <c r="BD532" s="9"/>
      <c r="BE532" s="9"/>
      <c r="BF532" s="9"/>
      <c r="BG532" s="9"/>
      <c r="BH532" s="9"/>
      <c r="BI532" s="9"/>
      <c r="BJ532" s="9"/>
      <c r="BK532" s="9"/>
      <c r="BL532" s="9"/>
      <c r="BM532" s="9"/>
    </row>
    <row r="533" spans="1:6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/>
      <c r="AT533" s="9"/>
      <c r="AU533" s="9"/>
      <c r="AV533" s="9"/>
      <c r="AW533" s="9"/>
      <c r="AX533" s="9"/>
      <c r="AY533" s="9"/>
      <c r="AZ533" s="9"/>
      <c r="BA533" s="9"/>
      <c r="BB533" s="9"/>
      <c r="BC533" s="9"/>
      <c r="BD533" s="9"/>
      <c r="BE533" s="9"/>
      <c r="BF533" s="9"/>
      <c r="BG533" s="9"/>
      <c r="BH533" s="9"/>
      <c r="BI533" s="9"/>
      <c r="BJ533" s="9"/>
      <c r="BK533" s="9"/>
      <c r="BL533" s="9"/>
      <c r="BM533" s="9"/>
    </row>
    <row r="534" spans="1:6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/>
      <c r="AT534" s="9"/>
      <c r="AU534" s="9"/>
      <c r="AV534" s="9"/>
      <c r="AW534" s="9"/>
      <c r="AX534" s="9"/>
      <c r="AY534" s="9"/>
      <c r="AZ534" s="9"/>
      <c r="BA534" s="9"/>
      <c r="BB534" s="9"/>
      <c r="BC534" s="9"/>
      <c r="BD534" s="9"/>
      <c r="BE534" s="9"/>
      <c r="BF534" s="9"/>
      <c r="BG534" s="9"/>
      <c r="BH534" s="9"/>
      <c r="BI534" s="9"/>
      <c r="BJ534" s="9"/>
      <c r="BK534" s="9"/>
      <c r="BL534" s="9"/>
      <c r="BM534" s="9"/>
    </row>
    <row r="535" spans="1:6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  <c r="AS535" s="9"/>
      <c r="AT535" s="9"/>
      <c r="AU535" s="9"/>
      <c r="AV535" s="9"/>
      <c r="AW535" s="9"/>
      <c r="AX535" s="9"/>
      <c r="AY535" s="9"/>
      <c r="AZ535" s="9"/>
      <c r="BA535" s="9"/>
      <c r="BB535" s="9"/>
      <c r="BC535" s="9"/>
      <c r="BD535" s="9"/>
      <c r="BE535" s="9"/>
      <c r="BF535" s="9"/>
      <c r="BG535" s="9"/>
      <c r="BH535" s="9"/>
      <c r="BI535" s="9"/>
      <c r="BJ535" s="9"/>
      <c r="BK535" s="9"/>
      <c r="BL535" s="9"/>
      <c r="BM535" s="9"/>
    </row>
    <row r="536" spans="1:6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/>
      <c r="AT536" s="9"/>
      <c r="AU536" s="9"/>
      <c r="AV536" s="9"/>
      <c r="AW536" s="9"/>
      <c r="AX536" s="9"/>
      <c r="AY536" s="9"/>
      <c r="AZ536" s="9"/>
      <c r="BA536" s="9"/>
      <c r="BB536" s="9"/>
      <c r="BC536" s="9"/>
      <c r="BD536" s="9"/>
      <c r="BE536" s="9"/>
      <c r="BF536" s="9"/>
      <c r="BG536" s="9"/>
      <c r="BH536" s="9"/>
      <c r="BI536" s="9"/>
      <c r="BJ536" s="9"/>
      <c r="BK536" s="9"/>
      <c r="BL536" s="9"/>
      <c r="BM536" s="9"/>
    </row>
    <row r="537" spans="1:6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/>
      <c r="AT537" s="9"/>
      <c r="AU537" s="9"/>
      <c r="AV537" s="9"/>
      <c r="AW537" s="9"/>
      <c r="AX537" s="9"/>
      <c r="AY537" s="9"/>
      <c r="AZ537" s="9"/>
      <c r="BA537" s="9"/>
      <c r="BB537" s="9"/>
      <c r="BC537" s="9"/>
      <c r="BD537" s="9"/>
      <c r="BE537" s="9"/>
      <c r="BF537" s="9"/>
      <c r="BG537" s="9"/>
      <c r="BH537" s="9"/>
      <c r="BI537" s="9"/>
      <c r="BJ537" s="9"/>
      <c r="BK537" s="9"/>
      <c r="BL537" s="9"/>
      <c r="BM537" s="9"/>
    </row>
    <row r="538" spans="1:6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  <c r="AS538" s="9"/>
      <c r="AT538" s="9"/>
      <c r="AU538" s="9"/>
      <c r="AV538" s="9"/>
      <c r="AW538" s="9"/>
      <c r="AX538" s="9"/>
      <c r="AY538" s="9"/>
      <c r="AZ538" s="9"/>
      <c r="BA538" s="9"/>
      <c r="BB538" s="9"/>
      <c r="BC538" s="9"/>
      <c r="BD538" s="9"/>
      <c r="BE538" s="9"/>
      <c r="BF538" s="9"/>
      <c r="BG538" s="9"/>
      <c r="BH538" s="9"/>
      <c r="BI538" s="9"/>
      <c r="BJ538" s="9"/>
      <c r="BK538" s="9"/>
      <c r="BL538" s="9"/>
      <c r="BM538" s="9"/>
    </row>
    <row r="539" spans="1:6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  <c r="AY539" s="9"/>
      <c r="AZ539" s="9"/>
      <c r="BA539" s="9"/>
      <c r="BB539" s="9"/>
      <c r="BC539" s="9"/>
      <c r="BD539" s="9"/>
      <c r="BE539" s="9"/>
      <c r="BF539" s="9"/>
      <c r="BG539" s="9"/>
      <c r="BH539" s="9"/>
      <c r="BI539" s="9"/>
      <c r="BJ539" s="9"/>
      <c r="BK539" s="9"/>
      <c r="BL539" s="9"/>
      <c r="BM539" s="9"/>
    </row>
    <row r="540" spans="1:6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  <c r="AY540" s="9"/>
      <c r="AZ540" s="9"/>
      <c r="BA540" s="9"/>
      <c r="BB540" s="9"/>
      <c r="BC540" s="9"/>
      <c r="BD540" s="9"/>
      <c r="BE540" s="9"/>
      <c r="BF540" s="9"/>
      <c r="BG540" s="9"/>
      <c r="BH540" s="9"/>
      <c r="BI540" s="9"/>
      <c r="BJ540" s="9"/>
      <c r="BK540" s="9"/>
      <c r="BL540" s="9"/>
      <c r="BM540" s="9"/>
    </row>
    <row r="541" spans="1:6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  <c r="AS541" s="9"/>
      <c r="AT541" s="9"/>
      <c r="AU541" s="9"/>
      <c r="AV541" s="9"/>
      <c r="AW541" s="9"/>
      <c r="AX541" s="9"/>
      <c r="AY541" s="9"/>
      <c r="AZ541" s="9"/>
      <c r="BA541" s="9"/>
      <c r="BB541" s="9"/>
      <c r="BC541" s="9"/>
      <c r="BD541" s="9"/>
      <c r="BE541" s="9"/>
      <c r="BF541" s="9"/>
      <c r="BG541" s="9"/>
      <c r="BH541" s="9"/>
      <c r="BI541" s="9"/>
      <c r="BJ541" s="9"/>
      <c r="BK541" s="9"/>
      <c r="BL541" s="9"/>
      <c r="BM541" s="9"/>
    </row>
    <row r="542" spans="1:6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  <c r="AS542" s="9"/>
      <c r="AT542" s="9"/>
      <c r="AU542" s="9"/>
      <c r="AV542" s="9"/>
      <c r="AW542" s="9"/>
      <c r="AX542" s="9"/>
      <c r="AY542" s="9"/>
      <c r="AZ542" s="9"/>
      <c r="BA542" s="9"/>
      <c r="BB542" s="9"/>
      <c r="BC542" s="9"/>
      <c r="BD542" s="9"/>
      <c r="BE542" s="9"/>
      <c r="BF542" s="9"/>
      <c r="BG542" s="9"/>
      <c r="BH542" s="9"/>
      <c r="BI542" s="9"/>
      <c r="BJ542" s="9"/>
      <c r="BK542" s="9"/>
      <c r="BL542" s="9"/>
      <c r="BM542" s="9"/>
    </row>
    <row r="543" spans="1:6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  <c r="AS543" s="9"/>
      <c r="AT543" s="9"/>
      <c r="AU543" s="9"/>
      <c r="AV543" s="9"/>
      <c r="AW543" s="9"/>
      <c r="AX543" s="9"/>
      <c r="AY543" s="9"/>
      <c r="AZ543" s="9"/>
      <c r="BA543" s="9"/>
      <c r="BB543" s="9"/>
      <c r="BC543" s="9"/>
      <c r="BD543" s="9"/>
      <c r="BE543" s="9"/>
      <c r="BF543" s="9"/>
      <c r="BG543" s="9"/>
      <c r="BH543" s="9"/>
      <c r="BI543" s="9"/>
      <c r="BJ543" s="9"/>
      <c r="BK543" s="9"/>
      <c r="BL543" s="9"/>
      <c r="BM543" s="9"/>
    </row>
    <row r="544" spans="1:6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  <c r="AY544" s="9"/>
      <c r="AZ544" s="9"/>
      <c r="BA544" s="9"/>
      <c r="BB544" s="9"/>
      <c r="BC544" s="9"/>
      <c r="BD544" s="9"/>
      <c r="BE544" s="9"/>
      <c r="BF544" s="9"/>
      <c r="BG544" s="9"/>
      <c r="BH544" s="9"/>
      <c r="BI544" s="9"/>
      <c r="BJ544" s="9"/>
      <c r="BK544" s="9"/>
      <c r="BL544" s="9"/>
      <c r="BM544" s="9"/>
    </row>
    <row r="545" spans="1:6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  <c r="AS545" s="9"/>
      <c r="AT545" s="9"/>
      <c r="AU545" s="9"/>
      <c r="AV545" s="9"/>
      <c r="AW545" s="9"/>
      <c r="AX545" s="9"/>
      <c r="AY545" s="9"/>
      <c r="AZ545" s="9"/>
      <c r="BA545" s="9"/>
      <c r="BB545" s="9"/>
      <c r="BC545" s="9"/>
      <c r="BD545" s="9"/>
      <c r="BE545" s="9"/>
      <c r="BF545" s="9"/>
      <c r="BG545" s="9"/>
      <c r="BH545" s="9"/>
      <c r="BI545" s="9"/>
      <c r="BJ545" s="9"/>
      <c r="BK545" s="9"/>
      <c r="BL545" s="9"/>
      <c r="BM545" s="9"/>
    </row>
    <row r="546" spans="1:6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  <c r="AS546" s="9"/>
      <c r="AT546" s="9"/>
      <c r="AU546" s="9"/>
      <c r="AV546" s="9"/>
      <c r="AW546" s="9"/>
      <c r="AX546" s="9"/>
      <c r="AY546" s="9"/>
      <c r="AZ546" s="9"/>
      <c r="BA546" s="9"/>
      <c r="BB546" s="9"/>
      <c r="BC546" s="9"/>
      <c r="BD546" s="9"/>
      <c r="BE546" s="9"/>
      <c r="BF546" s="9"/>
      <c r="BG546" s="9"/>
      <c r="BH546" s="9"/>
      <c r="BI546" s="9"/>
      <c r="BJ546" s="9"/>
      <c r="BK546" s="9"/>
      <c r="BL546" s="9"/>
      <c r="BM546" s="9"/>
    </row>
    <row r="547" spans="1:6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  <c r="AS547" s="9"/>
      <c r="AT547" s="9"/>
      <c r="AU547" s="9"/>
      <c r="AV547" s="9"/>
      <c r="AW547" s="9"/>
      <c r="AX547" s="9"/>
      <c r="AY547" s="9"/>
      <c r="AZ547" s="9"/>
      <c r="BA547" s="9"/>
      <c r="BB547" s="9"/>
      <c r="BC547" s="9"/>
      <c r="BD547" s="9"/>
      <c r="BE547" s="9"/>
      <c r="BF547" s="9"/>
      <c r="BG547" s="9"/>
      <c r="BH547" s="9"/>
      <c r="BI547" s="9"/>
      <c r="BJ547" s="9"/>
      <c r="BK547" s="9"/>
      <c r="BL547" s="9"/>
      <c r="BM547" s="9"/>
    </row>
    <row r="548" spans="1:6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  <c r="AS548" s="9"/>
      <c r="AT548" s="9"/>
      <c r="AU548" s="9"/>
      <c r="AV548" s="9"/>
      <c r="AW548" s="9"/>
      <c r="AX548" s="9"/>
      <c r="AY548" s="9"/>
      <c r="AZ548" s="9"/>
      <c r="BA548" s="9"/>
      <c r="BB548" s="9"/>
      <c r="BC548" s="9"/>
      <c r="BD548" s="9"/>
      <c r="BE548" s="9"/>
      <c r="BF548" s="9"/>
      <c r="BG548" s="9"/>
      <c r="BH548" s="9"/>
      <c r="BI548" s="9"/>
      <c r="BJ548" s="9"/>
      <c r="BK548" s="9"/>
      <c r="BL548" s="9"/>
      <c r="BM548" s="9"/>
    </row>
    <row r="549" spans="1:6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  <c r="AS549" s="9"/>
      <c r="AT549" s="9"/>
      <c r="AU549" s="9"/>
      <c r="AV549" s="9"/>
      <c r="AW549" s="9"/>
      <c r="AX549" s="9"/>
      <c r="AY549" s="9"/>
      <c r="AZ549" s="9"/>
      <c r="BA549" s="9"/>
      <c r="BB549" s="9"/>
      <c r="BC549" s="9"/>
      <c r="BD549" s="9"/>
      <c r="BE549" s="9"/>
      <c r="BF549" s="9"/>
      <c r="BG549" s="9"/>
      <c r="BH549" s="9"/>
      <c r="BI549" s="9"/>
      <c r="BJ549" s="9"/>
      <c r="BK549" s="9"/>
      <c r="BL549" s="9"/>
      <c r="BM549" s="9"/>
    </row>
    <row r="550" spans="1:6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  <c r="AS550" s="9"/>
      <c r="AT550" s="9"/>
      <c r="AU550" s="9"/>
      <c r="AV550" s="9"/>
      <c r="AW550" s="9"/>
      <c r="AX550" s="9"/>
      <c r="AY550" s="9"/>
      <c r="AZ550" s="9"/>
      <c r="BA550" s="9"/>
      <c r="BB550" s="9"/>
      <c r="BC550" s="9"/>
      <c r="BD550" s="9"/>
      <c r="BE550" s="9"/>
      <c r="BF550" s="9"/>
      <c r="BG550" s="9"/>
      <c r="BH550" s="9"/>
      <c r="BI550" s="9"/>
      <c r="BJ550" s="9"/>
      <c r="BK550" s="9"/>
      <c r="BL550" s="9"/>
      <c r="BM550" s="9"/>
    </row>
    <row r="551" spans="1:6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  <c r="AS551" s="9"/>
      <c r="AT551" s="9"/>
      <c r="AU551" s="9"/>
      <c r="AV551" s="9"/>
      <c r="AW551" s="9"/>
      <c r="AX551" s="9"/>
      <c r="AY551" s="9"/>
      <c r="AZ551" s="9"/>
      <c r="BA551" s="9"/>
      <c r="BB551" s="9"/>
      <c r="BC551" s="9"/>
      <c r="BD551" s="9"/>
      <c r="BE551" s="9"/>
      <c r="BF551" s="9"/>
      <c r="BG551" s="9"/>
      <c r="BH551" s="9"/>
      <c r="BI551" s="9"/>
      <c r="BJ551" s="9"/>
      <c r="BK551" s="9"/>
      <c r="BL551" s="9"/>
      <c r="BM551" s="9"/>
    </row>
    <row r="552" spans="1:6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  <c r="AY552" s="9"/>
      <c r="AZ552" s="9"/>
      <c r="BA552" s="9"/>
      <c r="BB552" s="9"/>
      <c r="BC552" s="9"/>
      <c r="BD552" s="9"/>
      <c r="BE552" s="9"/>
      <c r="BF552" s="9"/>
      <c r="BG552" s="9"/>
      <c r="BH552" s="9"/>
      <c r="BI552" s="9"/>
      <c r="BJ552" s="9"/>
      <c r="BK552" s="9"/>
      <c r="BL552" s="9"/>
      <c r="BM552" s="9"/>
    </row>
    <row r="553" spans="1:6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  <c r="AS553" s="9"/>
      <c r="AT553" s="9"/>
      <c r="AU553" s="9"/>
      <c r="AV553" s="9"/>
      <c r="AW553" s="9"/>
      <c r="AX553" s="9"/>
      <c r="AY553" s="9"/>
      <c r="AZ553" s="9"/>
      <c r="BA553" s="9"/>
      <c r="BB553" s="9"/>
      <c r="BC553" s="9"/>
      <c r="BD553" s="9"/>
      <c r="BE553" s="9"/>
      <c r="BF553" s="9"/>
      <c r="BG553" s="9"/>
      <c r="BH553" s="9"/>
      <c r="BI553" s="9"/>
      <c r="BJ553" s="9"/>
      <c r="BK553" s="9"/>
      <c r="BL553" s="9"/>
      <c r="BM553" s="9"/>
    </row>
    <row r="554" spans="1:6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  <c r="AS554" s="9"/>
      <c r="AT554" s="9"/>
      <c r="AU554" s="9"/>
      <c r="AV554" s="9"/>
      <c r="AW554" s="9"/>
      <c r="AX554" s="9"/>
      <c r="AY554" s="9"/>
      <c r="AZ554" s="9"/>
      <c r="BA554" s="9"/>
      <c r="BB554" s="9"/>
      <c r="BC554" s="9"/>
      <c r="BD554" s="9"/>
      <c r="BE554" s="9"/>
      <c r="BF554" s="9"/>
      <c r="BG554" s="9"/>
      <c r="BH554" s="9"/>
      <c r="BI554" s="9"/>
      <c r="BJ554" s="9"/>
      <c r="BK554" s="9"/>
      <c r="BL554" s="9"/>
      <c r="BM554" s="9"/>
    </row>
    <row r="555" spans="1:6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  <c r="AS555" s="9"/>
      <c r="AT555" s="9"/>
      <c r="AU555" s="9"/>
      <c r="AV555" s="9"/>
      <c r="AW555" s="9"/>
      <c r="AX555" s="9"/>
      <c r="AY555" s="9"/>
      <c r="AZ555" s="9"/>
      <c r="BA555" s="9"/>
      <c r="BB555" s="9"/>
      <c r="BC555" s="9"/>
      <c r="BD555" s="9"/>
      <c r="BE555" s="9"/>
      <c r="BF555" s="9"/>
      <c r="BG555" s="9"/>
      <c r="BH555" s="9"/>
      <c r="BI555" s="9"/>
      <c r="BJ555" s="9"/>
      <c r="BK555" s="9"/>
      <c r="BL555" s="9"/>
      <c r="BM555" s="9"/>
    </row>
    <row r="556" spans="1:6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  <c r="AS556" s="9"/>
      <c r="AT556" s="9"/>
      <c r="AU556" s="9"/>
      <c r="AV556" s="9"/>
      <c r="AW556" s="9"/>
      <c r="AX556" s="9"/>
      <c r="AY556" s="9"/>
      <c r="AZ556" s="9"/>
      <c r="BA556" s="9"/>
      <c r="BB556" s="9"/>
      <c r="BC556" s="9"/>
      <c r="BD556" s="9"/>
      <c r="BE556" s="9"/>
      <c r="BF556" s="9"/>
      <c r="BG556" s="9"/>
      <c r="BH556" s="9"/>
      <c r="BI556" s="9"/>
      <c r="BJ556" s="9"/>
      <c r="BK556" s="9"/>
      <c r="BL556" s="9"/>
      <c r="BM556" s="9"/>
    </row>
    <row r="557" spans="1:6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  <c r="AS557" s="9"/>
      <c r="AT557" s="9"/>
      <c r="AU557" s="9"/>
      <c r="AV557" s="9"/>
      <c r="AW557" s="9"/>
      <c r="AX557" s="9"/>
      <c r="AY557" s="9"/>
      <c r="AZ557" s="9"/>
      <c r="BA557" s="9"/>
      <c r="BB557" s="9"/>
      <c r="BC557" s="9"/>
      <c r="BD557" s="9"/>
      <c r="BE557" s="9"/>
      <c r="BF557" s="9"/>
      <c r="BG557" s="9"/>
      <c r="BH557" s="9"/>
      <c r="BI557" s="9"/>
      <c r="BJ557" s="9"/>
      <c r="BK557" s="9"/>
      <c r="BL557" s="9"/>
      <c r="BM557" s="9"/>
    </row>
    <row r="558" spans="1:6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  <c r="AS558" s="9"/>
      <c r="AT558" s="9"/>
      <c r="AU558" s="9"/>
      <c r="AV558" s="9"/>
      <c r="AW558" s="9"/>
      <c r="AX558" s="9"/>
      <c r="AY558" s="9"/>
      <c r="AZ558" s="9"/>
      <c r="BA558" s="9"/>
      <c r="BB558" s="9"/>
      <c r="BC558" s="9"/>
      <c r="BD558" s="9"/>
      <c r="BE558" s="9"/>
      <c r="BF558" s="9"/>
      <c r="BG558" s="9"/>
      <c r="BH558" s="9"/>
      <c r="BI558" s="9"/>
      <c r="BJ558" s="9"/>
      <c r="BK558" s="9"/>
      <c r="BL558" s="9"/>
      <c r="BM558" s="9"/>
    </row>
    <row r="559" spans="1:6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  <c r="AS559" s="9"/>
      <c r="AT559" s="9"/>
      <c r="AU559" s="9"/>
      <c r="AV559" s="9"/>
      <c r="AW559" s="9"/>
      <c r="AX559" s="9"/>
      <c r="AY559" s="9"/>
      <c r="AZ559" s="9"/>
      <c r="BA559" s="9"/>
      <c r="BB559" s="9"/>
      <c r="BC559" s="9"/>
      <c r="BD559" s="9"/>
      <c r="BE559" s="9"/>
      <c r="BF559" s="9"/>
      <c r="BG559" s="9"/>
      <c r="BH559" s="9"/>
      <c r="BI559" s="9"/>
      <c r="BJ559" s="9"/>
      <c r="BK559" s="9"/>
      <c r="BL559" s="9"/>
      <c r="BM559" s="9"/>
    </row>
    <row r="560" spans="1:6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  <c r="AS560" s="9"/>
      <c r="AT560" s="9"/>
      <c r="AU560" s="9"/>
      <c r="AV560" s="9"/>
      <c r="AW560" s="9"/>
      <c r="AX560" s="9"/>
      <c r="AY560" s="9"/>
      <c r="AZ560" s="9"/>
      <c r="BA560" s="9"/>
      <c r="BB560" s="9"/>
      <c r="BC560" s="9"/>
      <c r="BD560" s="9"/>
      <c r="BE560" s="9"/>
      <c r="BF560" s="9"/>
      <c r="BG560" s="9"/>
      <c r="BH560" s="9"/>
      <c r="BI560" s="9"/>
      <c r="BJ560" s="9"/>
      <c r="BK560" s="9"/>
      <c r="BL560" s="9"/>
      <c r="BM560" s="9"/>
    </row>
    <row r="561" spans="1:6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  <c r="AS561" s="9"/>
      <c r="AT561" s="9"/>
      <c r="AU561" s="9"/>
      <c r="AV561" s="9"/>
      <c r="AW561" s="9"/>
      <c r="AX561" s="9"/>
      <c r="AY561" s="9"/>
      <c r="AZ561" s="9"/>
      <c r="BA561" s="9"/>
      <c r="BB561" s="9"/>
      <c r="BC561" s="9"/>
      <c r="BD561" s="9"/>
      <c r="BE561" s="9"/>
      <c r="BF561" s="9"/>
      <c r="BG561" s="9"/>
      <c r="BH561" s="9"/>
      <c r="BI561" s="9"/>
      <c r="BJ561" s="9"/>
      <c r="BK561" s="9"/>
      <c r="BL561" s="9"/>
      <c r="BM561" s="9"/>
    </row>
    <row r="562" spans="1:6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  <c r="AS562" s="9"/>
      <c r="AT562" s="9"/>
      <c r="AU562" s="9"/>
      <c r="AV562" s="9"/>
      <c r="AW562" s="9"/>
      <c r="AX562" s="9"/>
      <c r="AY562" s="9"/>
      <c r="AZ562" s="9"/>
      <c r="BA562" s="9"/>
      <c r="BB562" s="9"/>
      <c r="BC562" s="9"/>
      <c r="BD562" s="9"/>
      <c r="BE562" s="9"/>
      <c r="BF562" s="9"/>
      <c r="BG562" s="9"/>
      <c r="BH562" s="9"/>
      <c r="BI562" s="9"/>
      <c r="BJ562" s="9"/>
      <c r="BK562" s="9"/>
      <c r="BL562" s="9"/>
      <c r="BM562" s="9"/>
    </row>
    <row r="563" spans="1:6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  <c r="AS563" s="9"/>
      <c r="AT563" s="9"/>
      <c r="AU563" s="9"/>
      <c r="AV563" s="9"/>
      <c r="AW563" s="9"/>
      <c r="AX563" s="9"/>
      <c r="AY563" s="9"/>
      <c r="AZ563" s="9"/>
      <c r="BA563" s="9"/>
      <c r="BB563" s="9"/>
      <c r="BC563" s="9"/>
      <c r="BD563" s="9"/>
      <c r="BE563" s="9"/>
      <c r="BF563" s="9"/>
      <c r="BG563" s="9"/>
      <c r="BH563" s="9"/>
      <c r="BI563" s="9"/>
      <c r="BJ563" s="9"/>
      <c r="BK563" s="9"/>
      <c r="BL563" s="9"/>
      <c r="BM563" s="9"/>
    </row>
    <row r="564" spans="1:6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  <c r="AS564" s="9"/>
      <c r="AT564" s="9"/>
      <c r="AU564" s="9"/>
      <c r="AV564" s="9"/>
      <c r="AW564" s="9"/>
      <c r="AX564" s="9"/>
      <c r="AY564" s="9"/>
      <c r="AZ564" s="9"/>
      <c r="BA564" s="9"/>
      <c r="BB564" s="9"/>
      <c r="BC564" s="9"/>
      <c r="BD564" s="9"/>
      <c r="BE564" s="9"/>
      <c r="BF564" s="9"/>
      <c r="BG564" s="9"/>
      <c r="BH564" s="9"/>
      <c r="BI564" s="9"/>
      <c r="BJ564" s="9"/>
      <c r="BK564" s="9"/>
      <c r="BL564" s="9"/>
      <c r="BM564" s="9"/>
    </row>
    <row r="565" spans="1:6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  <c r="AS565" s="9"/>
      <c r="AT565" s="9"/>
      <c r="AU565" s="9"/>
      <c r="AV565" s="9"/>
      <c r="AW565" s="9"/>
      <c r="AX565" s="9"/>
      <c r="AY565" s="9"/>
      <c r="AZ565" s="9"/>
      <c r="BA565" s="9"/>
      <c r="BB565" s="9"/>
      <c r="BC565" s="9"/>
      <c r="BD565" s="9"/>
      <c r="BE565" s="9"/>
      <c r="BF565" s="9"/>
      <c r="BG565" s="9"/>
      <c r="BH565" s="9"/>
      <c r="BI565" s="9"/>
      <c r="BJ565" s="9"/>
      <c r="BK565" s="9"/>
      <c r="BL565" s="9"/>
      <c r="BM565" s="9"/>
    </row>
    <row r="566" spans="1:6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  <c r="AS566" s="9"/>
      <c r="AT566" s="9"/>
      <c r="AU566" s="9"/>
      <c r="AV566" s="9"/>
      <c r="AW566" s="9"/>
      <c r="AX566" s="9"/>
      <c r="AY566" s="9"/>
      <c r="AZ566" s="9"/>
      <c r="BA566" s="9"/>
      <c r="BB566" s="9"/>
      <c r="BC566" s="9"/>
      <c r="BD566" s="9"/>
      <c r="BE566" s="9"/>
      <c r="BF566" s="9"/>
      <c r="BG566" s="9"/>
      <c r="BH566" s="9"/>
      <c r="BI566" s="9"/>
      <c r="BJ566" s="9"/>
      <c r="BK566" s="9"/>
      <c r="BL566" s="9"/>
      <c r="BM566" s="9"/>
    </row>
    <row r="567" spans="1:6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  <c r="AS567" s="9"/>
      <c r="AT567" s="9"/>
      <c r="AU567" s="9"/>
      <c r="AV567" s="9"/>
      <c r="AW567" s="9"/>
      <c r="AX567" s="9"/>
      <c r="AY567" s="9"/>
      <c r="AZ567" s="9"/>
      <c r="BA567" s="9"/>
      <c r="BB567" s="9"/>
      <c r="BC567" s="9"/>
      <c r="BD567" s="9"/>
      <c r="BE567" s="9"/>
      <c r="BF567" s="9"/>
      <c r="BG567" s="9"/>
      <c r="BH567" s="9"/>
      <c r="BI567" s="9"/>
      <c r="BJ567" s="9"/>
      <c r="BK567" s="9"/>
      <c r="BL567" s="9"/>
      <c r="BM567" s="9"/>
    </row>
    <row r="568" spans="1:6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  <c r="BB568" s="9"/>
      <c r="BC568" s="9"/>
      <c r="BD568" s="9"/>
      <c r="BE568" s="9"/>
      <c r="BF568" s="9"/>
      <c r="BG568" s="9"/>
      <c r="BH568" s="9"/>
      <c r="BI568" s="9"/>
      <c r="BJ568" s="9"/>
      <c r="BK568" s="9"/>
      <c r="BL568" s="9"/>
      <c r="BM568" s="9"/>
    </row>
    <row r="569" spans="1:6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  <c r="BB569" s="9"/>
      <c r="BC569" s="9"/>
      <c r="BD569" s="9"/>
      <c r="BE569" s="9"/>
      <c r="BF569" s="9"/>
      <c r="BG569" s="9"/>
      <c r="BH569" s="9"/>
      <c r="BI569" s="9"/>
      <c r="BJ569" s="9"/>
      <c r="BK569" s="9"/>
      <c r="BL569" s="9"/>
      <c r="BM569" s="9"/>
    </row>
    <row r="570" spans="1:6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  <c r="AS570" s="9"/>
      <c r="AT570" s="9"/>
      <c r="AU570" s="9"/>
      <c r="AV570" s="9"/>
      <c r="AW570" s="9"/>
      <c r="AX570" s="9"/>
      <c r="AY570" s="9"/>
      <c r="AZ570" s="9"/>
      <c r="BA570" s="9"/>
      <c r="BB570" s="9"/>
      <c r="BC570" s="9"/>
      <c r="BD570" s="9"/>
      <c r="BE570" s="9"/>
      <c r="BF570" s="9"/>
      <c r="BG570" s="9"/>
      <c r="BH570" s="9"/>
      <c r="BI570" s="9"/>
      <c r="BJ570" s="9"/>
      <c r="BK570" s="9"/>
      <c r="BL570" s="9"/>
      <c r="BM570" s="9"/>
    </row>
    <row r="571" spans="1:6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</row>
    <row r="572" spans="1:6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  <c r="AS572" s="9"/>
      <c r="AT572" s="9"/>
      <c r="AU572" s="9"/>
      <c r="AV572" s="9"/>
      <c r="AW572" s="9"/>
      <c r="AX572" s="9"/>
      <c r="AY572" s="9"/>
      <c r="AZ572" s="9"/>
      <c r="BA572" s="9"/>
      <c r="BB572" s="9"/>
      <c r="BC572" s="9"/>
      <c r="BD572" s="9"/>
      <c r="BE572" s="9"/>
      <c r="BF572" s="9"/>
      <c r="BG572" s="9"/>
      <c r="BH572" s="9"/>
      <c r="BI572" s="9"/>
      <c r="BJ572" s="9"/>
      <c r="BK572" s="9"/>
      <c r="BL572" s="9"/>
      <c r="BM572" s="9"/>
    </row>
    <row r="573" spans="1:6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  <c r="AS573" s="9"/>
      <c r="AT573" s="9"/>
      <c r="AU573" s="9"/>
      <c r="AV573" s="9"/>
      <c r="AW573" s="9"/>
      <c r="AX573" s="9"/>
      <c r="AY573" s="9"/>
      <c r="AZ573" s="9"/>
      <c r="BA573" s="9"/>
      <c r="BB573" s="9"/>
      <c r="BC573" s="9"/>
      <c r="BD573" s="9"/>
      <c r="BE573" s="9"/>
      <c r="BF573" s="9"/>
      <c r="BG573" s="9"/>
      <c r="BH573" s="9"/>
      <c r="BI573" s="9"/>
      <c r="BJ573" s="9"/>
      <c r="BK573" s="9"/>
      <c r="BL573" s="9"/>
      <c r="BM573" s="9"/>
    </row>
    <row r="574" spans="1:6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  <c r="BB574" s="9"/>
      <c r="BC574" s="9"/>
      <c r="BD574" s="9"/>
      <c r="BE574" s="9"/>
      <c r="BF574" s="9"/>
      <c r="BG574" s="9"/>
      <c r="BH574" s="9"/>
      <c r="BI574" s="9"/>
      <c r="BJ574" s="9"/>
      <c r="BK574" s="9"/>
      <c r="BL574" s="9"/>
      <c r="BM574" s="9"/>
    </row>
    <row r="575" spans="1:6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  <c r="BB575" s="9"/>
      <c r="BC575" s="9"/>
      <c r="BD575" s="9"/>
      <c r="BE575" s="9"/>
      <c r="BF575" s="9"/>
      <c r="BG575" s="9"/>
      <c r="BH575" s="9"/>
      <c r="BI575" s="9"/>
      <c r="BJ575" s="9"/>
      <c r="BK575" s="9"/>
      <c r="BL575" s="9"/>
      <c r="BM575" s="9"/>
    </row>
    <row r="576" spans="1:6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  <c r="AS576" s="9"/>
      <c r="AT576" s="9"/>
      <c r="AU576" s="9"/>
      <c r="AV576" s="9"/>
      <c r="AW576" s="9"/>
      <c r="AX576" s="9"/>
      <c r="AY576" s="9"/>
      <c r="AZ576" s="9"/>
      <c r="BA576" s="9"/>
      <c r="BB576" s="9"/>
      <c r="BC576" s="9"/>
      <c r="BD576" s="9"/>
      <c r="BE576" s="9"/>
      <c r="BF576" s="9"/>
      <c r="BG576" s="9"/>
      <c r="BH576" s="9"/>
      <c r="BI576" s="9"/>
      <c r="BJ576" s="9"/>
      <c r="BK576" s="9"/>
      <c r="BL576" s="9"/>
      <c r="BM576" s="9"/>
    </row>
    <row r="577" spans="1:6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</row>
    <row r="578" spans="1:6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  <c r="AS578" s="9"/>
      <c r="AT578" s="9"/>
      <c r="AU578" s="9"/>
      <c r="AV578" s="9"/>
      <c r="AW578" s="9"/>
      <c r="AX578" s="9"/>
      <c r="AY578" s="9"/>
      <c r="AZ578" s="9"/>
      <c r="BA578" s="9"/>
      <c r="BB578" s="9"/>
      <c r="BC578" s="9"/>
      <c r="BD578" s="9"/>
      <c r="BE578" s="9"/>
      <c r="BF578" s="9"/>
      <c r="BG578" s="9"/>
      <c r="BH578" s="9"/>
      <c r="BI578" s="9"/>
      <c r="BJ578" s="9"/>
      <c r="BK578" s="9"/>
      <c r="BL578" s="9"/>
      <c r="BM578" s="9"/>
    </row>
    <row r="579" spans="1:6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  <c r="BB579" s="9"/>
      <c r="BC579" s="9"/>
      <c r="BD579" s="9"/>
      <c r="BE579" s="9"/>
      <c r="BF579" s="9"/>
      <c r="BG579" s="9"/>
      <c r="BH579" s="9"/>
      <c r="BI579" s="9"/>
      <c r="BJ579" s="9"/>
      <c r="BK579" s="9"/>
      <c r="BL579" s="9"/>
      <c r="BM579" s="9"/>
    </row>
    <row r="580" spans="1:6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  <c r="BB580" s="9"/>
      <c r="BC580" s="9"/>
      <c r="BD580" s="9"/>
      <c r="BE580" s="9"/>
      <c r="BF580" s="9"/>
      <c r="BG580" s="9"/>
      <c r="BH580" s="9"/>
      <c r="BI580" s="9"/>
      <c r="BJ580" s="9"/>
      <c r="BK580" s="9"/>
      <c r="BL580" s="9"/>
      <c r="BM580" s="9"/>
    </row>
    <row r="581" spans="1:6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  <c r="AS581" s="9"/>
      <c r="AT581" s="9"/>
      <c r="AU581" s="9"/>
      <c r="AV581" s="9"/>
      <c r="AW581" s="9"/>
      <c r="AX581" s="9"/>
      <c r="AY581" s="9"/>
      <c r="AZ581" s="9"/>
      <c r="BA581" s="9"/>
      <c r="BB581" s="9"/>
      <c r="BC581" s="9"/>
      <c r="BD581" s="9"/>
      <c r="BE581" s="9"/>
      <c r="BF581" s="9"/>
      <c r="BG581" s="9"/>
      <c r="BH581" s="9"/>
      <c r="BI581" s="9"/>
      <c r="BJ581" s="9"/>
      <c r="BK581" s="9"/>
      <c r="BL581" s="9"/>
      <c r="BM581" s="9"/>
    </row>
    <row r="582" spans="1:6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  <c r="AS582" s="9"/>
      <c r="AT582" s="9"/>
      <c r="AU582" s="9"/>
      <c r="AV582" s="9"/>
      <c r="AW582" s="9"/>
      <c r="AX582" s="9"/>
      <c r="AY582" s="9"/>
      <c r="AZ582" s="9"/>
      <c r="BA582" s="9"/>
      <c r="BB582" s="9"/>
      <c r="BC582" s="9"/>
      <c r="BD582" s="9"/>
      <c r="BE582" s="9"/>
      <c r="BF582" s="9"/>
      <c r="BG582" s="9"/>
      <c r="BH582" s="9"/>
      <c r="BI582" s="9"/>
      <c r="BJ582" s="9"/>
      <c r="BK582" s="9"/>
      <c r="BL582" s="9"/>
      <c r="BM582" s="9"/>
    </row>
    <row r="583" spans="1:6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  <c r="AS583" s="9"/>
      <c r="AT583" s="9"/>
      <c r="AU583" s="9"/>
      <c r="AV583" s="9"/>
      <c r="AW583" s="9"/>
      <c r="AX583" s="9"/>
      <c r="AY583" s="9"/>
      <c r="AZ583" s="9"/>
      <c r="BA583" s="9"/>
      <c r="BB583" s="9"/>
      <c r="BC583" s="9"/>
      <c r="BD583" s="9"/>
      <c r="BE583" s="9"/>
      <c r="BF583" s="9"/>
      <c r="BG583" s="9"/>
      <c r="BH583" s="9"/>
      <c r="BI583" s="9"/>
      <c r="BJ583" s="9"/>
      <c r="BK583" s="9"/>
      <c r="BL583" s="9"/>
      <c r="BM583" s="9"/>
    </row>
    <row r="584" spans="1:6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  <c r="AS584" s="9"/>
      <c r="AT584" s="9"/>
      <c r="AU584" s="9"/>
      <c r="AV584" s="9"/>
      <c r="AW584" s="9"/>
      <c r="AX584" s="9"/>
      <c r="AY584" s="9"/>
      <c r="AZ584" s="9"/>
      <c r="BA584" s="9"/>
      <c r="BB584" s="9"/>
      <c r="BC584" s="9"/>
      <c r="BD584" s="9"/>
      <c r="BE584" s="9"/>
      <c r="BF584" s="9"/>
      <c r="BG584" s="9"/>
      <c r="BH584" s="9"/>
      <c r="BI584" s="9"/>
      <c r="BJ584" s="9"/>
      <c r="BK584" s="9"/>
      <c r="BL584" s="9"/>
      <c r="BM584" s="9"/>
    </row>
    <row r="585" spans="1:6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  <c r="AS585" s="9"/>
      <c r="AT585" s="9"/>
      <c r="AU585" s="9"/>
      <c r="AV585" s="9"/>
      <c r="AW585" s="9"/>
      <c r="AX585" s="9"/>
      <c r="AY585" s="9"/>
      <c r="AZ585" s="9"/>
      <c r="BA585" s="9"/>
      <c r="BB585" s="9"/>
      <c r="BC585" s="9"/>
      <c r="BD585" s="9"/>
      <c r="BE585" s="9"/>
      <c r="BF585" s="9"/>
      <c r="BG585" s="9"/>
      <c r="BH585" s="9"/>
      <c r="BI585" s="9"/>
      <c r="BJ585" s="9"/>
      <c r="BK585" s="9"/>
      <c r="BL585" s="9"/>
      <c r="BM585" s="9"/>
    </row>
    <row r="586" spans="1:6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  <c r="AS586" s="9"/>
      <c r="AT586" s="9"/>
      <c r="AU586" s="9"/>
      <c r="AV586" s="9"/>
      <c r="AW586" s="9"/>
      <c r="AX586" s="9"/>
      <c r="AY586" s="9"/>
      <c r="AZ586" s="9"/>
      <c r="BA586" s="9"/>
      <c r="BB586" s="9"/>
      <c r="BC586" s="9"/>
      <c r="BD586" s="9"/>
      <c r="BE586" s="9"/>
      <c r="BF586" s="9"/>
      <c r="BG586" s="9"/>
      <c r="BH586" s="9"/>
      <c r="BI586" s="9"/>
      <c r="BJ586" s="9"/>
      <c r="BK586" s="9"/>
      <c r="BL586" s="9"/>
      <c r="BM586" s="9"/>
    </row>
    <row r="587" spans="1:6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  <c r="AS587" s="9"/>
      <c r="AT587" s="9"/>
      <c r="AU587" s="9"/>
      <c r="AV587" s="9"/>
      <c r="AW587" s="9"/>
      <c r="AX587" s="9"/>
      <c r="AY587" s="9"/>
      <c r="AZ587" s="9"/>
      <c r="BA587" s="9"/>
      <c r="BB587" s="9"/>
      <c r="BC587" s="9"/>
      <c r="BD587" s="9"/>
      <c r="BE587" s="9"/>
      <c r="BF587" s="9"/>
      <c r="BG587" s="9"/>
      <c r="BH587" s="9"/>
      <c r="BI587" s="9"/>
      <c r="BJ587" s="9"/>
      <c r="BK587" s="9"/>
      <c r="BL587" s="9"/>
      <c r="BM587" s="9"/>
    </row>
    <row r="588" spans="1:6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  <c r="AS588" s="9"/>
      <c r="AT588" s="9"/>
      <c r="AU588" s="9"/>
      <c r="AV588" s="9"/>
      <c r="AW588" s="9"/>
      <c r="AX588" s="9"/>
      <c r="AY588" s="9"/>
      <c r="AZ588" s="9"/>
      <c r="BA588" s="9"/>
      <c r="BB588" s="9"/>
      <c r="BC588" s="9"/>
      <c r="BD588" s="9"/>
      <c r="BE588" s="9"/>
      <c r="BF588" s="9"/>
      <c r="BG588" s="9"/>
      <c r="BH588" s="9"/>
      <c r="BI588" s="9"/>
      <c r="BJ588" s="9"/>
      <c r="BK588" s="9"/>
      <c r="BL588" s="9"/>
      <c r="BM588" s="9"/>
    </row>
    <row r="589" spans="1:6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  <c r="AG589" s="9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  <c r="AS589" s="9"/>
      <c r="AT589" s="9"/>
      <c r="AU589" s="9"/>
      <c r="AV589" s="9"/>
      <c r="AW589" s="9"/>
      <c r="AX589" s="9"/>
      <c r="AY589" s="9"/>
      <c r="AZ589" s="9"/>
      <c r="BA589" s="9"/>
      <c r="BB589" s="9"/>
      <c r="BC589" s="9"/>
      <c r="BD589" s="9"/>
      <c r="BE589" s="9"/>
      <c r="BF589" s="9"/>
      <c r="BG589" s="9"/>
      <c r="BH589" s="9"/>
      <c r="BI589" s="9"/>
      <c r="BJ589" s="9"/>
      <c r="BK589" s="9"/>
      <c r="BL589" s="9"/>
      <c r="BM589" s="9"/>
    </row>
    <row r="590" spans="1:6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  <c r="AG590" s="9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  <c r="AS590" s="9"/>
      <c r="AT590" s="9"/>
      <c r="AU590" s="9"/>
      <c r="AV590" s="9"/>
      <c r="AW590" s="9"/>
      <c r="AX590" s="9"/>
      <c r="AY590" s="9"/>
      <c r="AZ590" s="9"/>
      <c r="BA590" s="9"/>
      <c r="BB590" s="9"/>
      <c r="BC590" s="9"/>
      <c r="BD590" s="9"/>
      <c r="BE590" s="9"/>
      <c r="BF590" s="9"/>
      <c r="BG590" s="9"/>
      <c r="BH590" s="9"/>
      <c r="BI590" s="9"/>
      <c r="BJ590" s="9"/>
      <c r="BK590" s="9"/>
      <c r="BL590" s="9"/>
      <c r="BM590" s="9"/>
    </row>
    <row r="591" spans="1:6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  <c r="AG591" s="9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  <c r="AS591" s="9"/>
      <c r="AT591" s="9"/>
      <c r="AU591" s="9"/>
      <c r="AV591" s="9"/>
      <c r="AW591" s="9"/>
      <c r="AX591" s="9"/>
      <c r="AY591" s="9"/>
      <c r="AZ591" s="9"/>
      <c r="BA591" s="9"/>
      <c r="BB591" s="9"/>
      <c r="BC591" s="9"/>
      <c r="BD591" s="9"/>
      <c r="BE591" s="9"/>
      <c r="BF591" s="9"/>
      <c r="BG591" s="9"/>
      <c r="BH591" s="9"/>
      <c r="BI591" s="9"/>
      <c r="BJ591" s="9"/>
      <c r="BK591" s="9"/>
      <c r="BL591" s="9"/>
      <c r="BM591" s="9"/>
    </row>
    <row r="592" spans="1:6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  <c r="AG592" s="9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  <c r="AS592" s="9"/>
      <c r="AT592" s="9"/>
      <c r="AU592" s="9"/>
      <c r="AV592" s="9"/>
      <c r="AW592" s="9"/>
      <c r="AX592" s="9"/>
      <c r="AY592" s="9"/>
      <c r="AZ592" s="9"/>
      <c r="BA592" s="9"/>
      <c r="BB592" s="9"/>
      <c r="BC592" s="9"/>
      <c r="BD592" s="9"/>
      <c r="BE592" s="9"/>
      <c r="BF592" s="9"/>
      <c r="BG592" s="9"/>
      <c r="BH592" s="9"/>
      <c r="BI592" s="9"/>
      <c r="BJ592" s="9"/>
      <c r="BK592" s="9"/>
      <c r="BL592" s="9"/>
      <c r="BM592" s="9"/>
    </row>
    <row r="593" spans="1:6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  <c r="AG593" s="9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  <c r="AS593" s="9"/>
      <c r="AT593" s="9"/>
      <c r="AU593" s="9"/>
      <c r="AV593" s="9"/>
      <c r="AW593" s="9"/>
      <c r="AX593" s="9"/>
      <c r="AY593" s="9"/>
      <c r="AZ593" s="9"/>
      <c r="BA593" s="9"/>
      <c r="BB593" s="9"/>
      <c r="BC593" s="9"/>
      <c r="BD593" s="9"/>
      <c r="BE593" s="9"/>
      <c r="BF593" s="9"/>
      <c r="BG593" s="9"/>
      <c r="BH593" s="9"/>
      <c r="BI593" s="9"/>
      <c r="BJ593" s="9"/>
      <c r="BK593" s="9"/>
      <c r="BL593" s="9"/>
      <c r="BM593" s="9"/>
    </row>
    <row r="594" spans="1:6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  <c r="AG594" s="9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  <c r="AS594" s="9"/>
      <c r="AT594" s="9"/>
      <c r="AU594" s="9"/>
      <c r="AV594" s="9"/>
      <c r="AW594" s="9"/>
      <c r="AX594" s="9"/>
      <c r="AY594" s="9"/>
      <c r="AZ594" s="9"/>
      <c r="BA594" s="9"/>
      <c r="BB594" s="9"/>
      <c r="BC594" s="9"/>
      <c r="BD594" s="9"/>
      <c r="BE594" s="9"/>
      <c r="BF594" s="9"/>
      <c r="BG594" s="9"/>
      <c r="BH594" s="9"/>
      <c r="BI594" s="9"/>
      <c r="BJ594" s="9"/>
      <c r="BK594" s="9"/>
      <c r="BL594" s="9"/>
      <c r="BM594" s="9"/>
    </row>
    <row r="595" spans="1:6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  <c r="AG595" s="9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  <c r="AS595" s="9"/>
      <c r="AT595" s="9"/>
      <c r="AU595" s="9"/>
      <c r="AV595" s="9"/>
      <c r="AW595" s="9"/>
      <c r="AX595" s="9"/>
      <c r="AY595" s="9"/>
      <c r="AZ595" s="9"/>
      <c r="BA595" s="9"/>
      <c r="BB595" s="9"/>
      <c r="BC595" s="9"/>
      <c r="BD595" s="9"/>
      <c r="BE595" s="9"/>
      <c r="BF595" s="9"/>
      <c r="BG595" s="9"/>
      <c r="BH595" s="9"/>
      <c r="BI595" s="9"/>
      <c r="BJ595" s="9"/>
      <c r="BK595" s="9"/>
      <c r="BL595" s="9"/>
      <c r="BM595" s="9"/>
    </row>
    <row r="596" spans="1:6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  <c r="AG596" s="9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  <c r="AS596" s="9"/>
      <c r="AT596" s="9"/>
      <c r="AU596" s="9"/>
      <c r="AV596" s="9"/>
      <c r="AW596" s="9"/>
      <c r="AX596" s="9"/>
      <c r="AY596" s="9"/>
      <c r="AZ596" s="9"/>
      <c r="BA596" s="9"/>
      <c r="BB596" s="9"/>
      <c r="BC596" s="9"/>
      <c r="BD596" s="9"/>
      <c r="BE596" s="9"/>
      <c r="BF596" s="9"/>
      <c r="BG596" s="9"/>
      <c r="BH596" s="9"/>
      <c r="BI596" s="9"/>
      <c r="BJ596" s="9"/>
      <c r="BK596" s="9"/>
      <c r="BL596" s="9"/>
      <c r="BM596" s="9"/>
    </row>
    <row r="597" spans="1:6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  <c r="AG597" s="9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  <c r="AS597" s="9"/>
      <c r="AT597" s="9"/>
      <c r="AU597" s="9"/>
      <c r="AV597" s="9"/>
      <c r="AW597" s="9"/>
      <c r="AX597" s="9"/>
      <c r="AY597" s="9"/>
      <c r="AZ597" s="9"/>
      <c r="BA597" s="9"/>
      <c r="BB597" s="9"/>
      <c r="BC597" s="9"/>
      <c r="BD597" s="9"/>
      <c r="BE597" s="9"/>
      <c r="BF597" s="9"/>
      <c r="BG597" s="9"/>
      <c r="BH597" s="9"/>
      <c r="BI597" s="9"/>
      <c r="BJ597" s="9"/>
      <c r="BK597" s="9"/>
      <c r="BL597" s="9"/>
      <c r="BM597" s="9"/>
    </row>
    <row r="598" spans="1:6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  <c r="AG598" s="9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  <c r="AS598" s="9"/>
      <c r="AT598" s="9"/>
      <c r="AU598" s="9"/>
      <c r="AV598" s="9"/>
      <c r="AW598" s="9"/>
      <c r="AX598" s="9"/>
      <c r="AY598" s="9"/>
      <c r="AZ598" s="9"/>
      <c r="BA598" s="9"/>
      <c r="BB598" s="9"/>
      <c r="BC598" s="9"/>
      <c r="BD598" s="9"/>
      <c r="BE598" s="9"/>
      <c r="BF598" s="9"/>
      <c r="BG598" s="9"/>
      <c r="BH598" s="9"/>
      <c r="BI598" s="9"/>
      <c r="BJ598" s="9"/>
      <c r="BK598" s="9"/>
      <c r="BL598" s="9"/>
      <c r="BM598" s="9"/>
    </row>
    <row r="599" spans="1:6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  <c r="AS599" s="9"/>
      <c r="AT599" s="9"/>
      <c r="AU599" s="9"/>
      <c r="AV599" s="9"/>
      <c r="AW599" s="9"/>
      <c r="AX599" s="9"/>
      <c r="AY599" s="9"/>
      <c r="AZ599" s="9"/>
      <c r="BA599" s="9"/>
      <c r="BB599" s="9"/>
      <c r="BC599" s="9"/>
      <c r="BD599" s="9"/>
      <c r="BE599" s="9"/>
      <c r="BF599" s="9"/>
      <c r="BG599" s="9"/>
      <c r="BH599" s="9"/>
      <c r="BI599" s="9"/>
      <c r="BJ599" s="9"/>
      <c r="BK599" s="9"/>
      <c r="BL599" s="9"/>
      <c r="BM599" s="9"/>
    </row>
    <row r="600" spans="1:6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  <c r="AS600" s="9"/>
      <c r="AT600" s="9"/>
      <c r="AU600" s="9"/>
      <c r="AV600" s="9"/>
      <c r="AW600" s="9"/>
      <c r="AX600" s="9"/>
      <c r="AY600" s="9"/>
      <c r="AZ600" s="9"/>
      <c r="BA600" s="9"/>
      <c r="BB600" s="9"/>
      <c r="BC600" s="9"/>
      <c r="BD600" s="9"/>
      <c r="BE600" s="9"/>
      <c r="BF600" s="9"/>
      <c r="BG600" s="9"/>
      <c r="BH600" s="9"/>
      <c r="BI600" s="9"/>
      <c r="BJ600" s="9"/>
      <c r="BK600" s="9"/>
      <c r="BL600" s="9"/>
      <c r="BM600" s="9"/>
    </row>
    <row r="601" spans="1:6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  <c r="AG601" s="9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  <c r="AS601" s="9"/>
      <c r="AT601" s="9"/>
      <c r="AU601" s="9"/>
      <c r="AV601" s="9"/>
      <c r="AW601" s="9"/>
      <c r="AX601" s="9"/>
      <c r="AY601" s="9"/>
      <c r="AZ601" s="9"/>
      <c r="BA601" s="9"/>
      <c r="BB601" s="9"/>
      <c r="BC601" s="9"/>
      <c r="BD601" s="9"/>
      <c r="BE601" s="9"/>
      <c r="BF601" s="9"/>
      <c r="BG601" s="9"/>
      <c r="BH601" s="9"/>
      <c r="BI601" s="9"/>
      <c r="BJ601" s="9"/>
      <c r="BK601" s="9"/>
      <c r="BL601" s="9"/>
      <c r="BM601" s="9"/>
    </row>
    <row r="602" spans="1:6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  <c r="AG602" s="9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  <c r="AS602" s="9"/>
      <c r="AT602" s="9"/>
      <c r="AU602" s="9"/>
      <c r="AV602" s="9"/>
      <c r="AW602" s="9"/>
      <c r="AX602" s="9"/>
      <c r="AY602" s="9"/>
      <c r="AZ602" s="9"/>
      <c r="BA602" s="9"/>
      <c r="BB602" s="9"/>
      <c r="BC602" s="9"/>
      <c r="BD602" s="9"/>
      <c r="BE602" s="9"/>
      <c r="BF602" s="9"/>
      <c r="BG602" s="9"/>
      <c r="BH602" s="9"/>
      <c r="BI602" s="9"/>
      <c r="BJ602" s="9"/>
      <c r="BK602" s="9"/>
      <c r="BL602" s="9"/>
      <c r="BM602" s="9"/>
    </row>
    <row r="603" spans="1:6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  <c r="AG603" s="9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  <c r="AS603" s="9"/>
      <c r="AT603" s="9"/>
      <c r="AU603" s="9"/>
      <c r="AV603" s="9"/>
      <c r="AW603" s="9"/>
      <c r="AX603" s="9"/>
      <c r="AY603" s="9"/>
      <c r="AZ603" s="9"/>
      <c r="BA603" s="9"/>
      <c r="BB603" s="9"/>
      <c r="BC603" s="9"/>
      <c r="BD603" s="9"/>
      <c r="BE603" s="9"/>
      <c r="BF603" s="9"/>
      <c r="BG603" s="9"/>
      <c r="BH603" s="9"/>
      <c r="BI603" s="9"/>
      <c r="BJ603" s="9"/>
      <c r="BK603" s="9"/>
      <c r="BL603" s="9"/>
      <c r="BM603" s="9"/>
    </row>
    <row r="604" spans="1:6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  <c r="AS604" s="9"/>
      <c r="AT604" s="9"/>
      <c r="AU604" s="9"/>
      <c r="AV604" s="9"/>
      <c r="AW604" s="9"/>
      <c r="AX604" s="9"/>
      <c r="AY604" s="9"/>
      <c r="AZ604" s="9"/>
      <c r="BA604" s="9"/>
      <c r="BB604" s="9"/>
      <c r="BC604" s="9"/>
      <c r="BD604" s="9"/>
      <c r="BE604" s="9"/>
      <c r="BF604" s="9"/>
      <c r="BG604" s="9"/>
      <c r="BH604" s="9"/>
      <c r="BI604" s="9"/>
      <c r="BJ604" s="9"/>
      <c r="BK604" s="9"/>
      <c r="BL604" s="9"/>
      <c r="BM604" s="9"/>
    </row>
    <row r="605" spans="1:6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  <c r="AS605" s="9"/>
      <c r="AT605" s="9"/>
      <c r="AU605" s="9"/>
      <c r="AV605" s="9"/>
      <c r="AW605" s="9"/>
      <c r="AX605" s="9"/>
      <c r="AY605" s="9"/>
      <c r="AZ605" s="9"/>
      <c r="BA605" s="9"/>
      <c r="BB605" s="9"/>
      <c r="BC605" s="9"/>
      <c r="BD605" s="9"/>
      <c r="BE605" s="9"/>
      <c r="BF605" s="9"/>
      <c r="BG605" s="9"/>
      <c r="BH605" s="9"/>
      <c r="BI605" s="9"/>
      <c r="BJ605" s="9"/>
      <c r="BK605" s="9"/>
      <c r="BL605" s="9"/>
      <c r="BM605" s="9"/>
    </row>
    <row r="606" spans="1:6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  <c r="AS606" s="9"/>
      <c r="AT606" s="9"/>
      <c r="AU606" s="9"/>
      <c r="AV606" s="9"/>
      <c r="AW606" s="9"/>
      <c r="AX606" s="9"/>
      <c r="AY606" s="9"/>
      <c r="AZ606" s="9"/>
      <c r="BA606" s="9"/>
      <c r="BB606" s="9"/>
      <c r="BC606" s="9"/>
      <c r="BD606" s="9"/>
      <c r="BE606" s="9"/>
      <c r="BF606" s="9"/>
      <c r="BG606" s="9"/>
      <c r="BH606" s="9"/>
      <c r="BI606" s="9"/>
      <c r="BJ606" s="9"/>
      <c r="BK606" s="9"/>
      <c r="BL606" s="9"/>
      <c r="BM606" s="9"/>
    </row>
    <row r="607" spans="1:6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  <c r="AS607" s="9"/>
      <c r="AT607" s="9"/>
      <c r="AU607" s="9"/>
      <c r="AV607" s="9"/>
      <c r="AW607" s="9"/>
      <c r="AX607" s="9"/>
      <c r="AY607" s="9"/>
      <c r="AZ607" s="9"/>
      <c r="BA607" s="9"/>
      <c r="BB607" s="9"/>
      <c r="BC607" s="9"/>
      <c r="BD607" s="9"/>
      <c r="BE607" s="9"/>
      <c r="BF607" s="9"/>
      <c r="BG607" s="9"/>
      <c r="BH607" s="9"/>
      <c r="BI607" s="9"/>
      <c r="BJ607" s="9"/>
      <c r="BK607" s="9"/>
      <c r="BL607" s="9"/>
      <c r="BM607" s="9"/>
    </row>
    <row r="608" spans="1:6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  <c r="AS608" s="9"/>
      <c r="AT608" s="9"/>
      <c r="AU608" s="9"/>
      <c r="AV608" s="9"/>
      <c r="AW608" s="9"/>
      <c r="AX608" s="9"/>
      <c r="AY608" s="9"/>
      <c r="AZ608" s="9"/>
      <c r="BA608" s="9"/>
      <c r="BB608" s="9"/>
      <c r="BC608" s="9"/>
      <c r="BD608" s="9"/>
      <c r="BE608" s="9"/>
      <c r="BF608" s="9"/>
      <c r="BG608" s="9"/>
      <c r="BH608" s="9"/>
      <c r="BI608" s="9"/>
      <c r="BJ608" s="9"/>
      <c r="BK608" s="9"/>
      <c r="BL608" s="9"/>
      <c r="BM608" s="9"/>
    </row>
    <row r="609" spans="1:6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  <c r="AG609" s="9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  <c r="AS609" s="9"/>
      <c r="AT609" s="9"/>
      <c r="AU609" s="9"/>
      <c r="AV609" s="9"/>
      <c r="AW609" s="9"/>
      <c r="AX609" s="9"/>
      <c r="AY609" s="9"/>
      <c r="AZ609" s="9"/>
      <c r="BA609" s="9"/>
      <c r="BB609" s="9"/>
      <c r="BC609" s="9"/>
      <c r="BD609" s="9"/>
      <c r="BE609" s="9"/>
      <c r="BF609" s="9"/>
      <c r="BG609" s="9"/>
      <c r="BH609" s="9"/>
      <c r="BI609" s="9"/>
      <c r="BJ609" s="9"/>
      <c r="BK609" s="9"/>
      <c r="BL609" s="9"/>
      <c r="BM609" s="9"/>
    </row>
    <row r="610" spans="1:6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  <c r="AS610" s="9"/>
      <c r="AT610" s="9"/>
      <c r="AU610" s="9"/>
      <c r="AV610" s="9"/>
      <c r="AW610" s="9"/>
      <c r="AX610" s="9"/>
      <c r="AY610" s="9"/>
      <c r="AZ610" s="9"/>
      <c r="BA610" s="9"/>
      <c r="BB610" s="9"/>
      <c r="BC610" s="9"/>
      <c r="BD610" s="9"/>
      <c r="BE610" s="9"/>
      <c r="BF610" s="9"/>
      <c r="BG610" s="9"/>
      <c r="BH610" s="9"/>
      <c r="BI610" s="9"/>
      <c r="BJ610" s="9"/>
      <c r="BK610" s="9"/>
      <c r="BL610" s="9"/>
      <c r="BM610" s="9"/>
    </row>
    <row r="611" spans="1:6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  <c r="AS611" s="9"/>
      <c r="AT611" s="9"/>
      <c r="AU611" s="9"/>
      <c r="AV611" s="9"/>
      <c r="AW611" s="9"/>
      <c r="AX611" s="9"/>
      <c r="AY611" s="9"/>
      <c r="AZ611" s="9"/>
      <c r="BA611" s="9"/>
      <c r="BB611" s="9"/>
      <c r="BC611" s="9"/>
      <c r="BD611" s="9"/>
      <c r="BE611" s="9"/>
      <c r="BF611" s="9"/>
      <c r="BG611" s="9"/>
      <c r="BH611" s="9"/>
      <c r="BI611" s="9"/>
      <c r="BJ611" s="9"/>
      <c r="BK611" s="9"/>
      <c r="BL611" s="9"/>
      <c r="BM611" s="9"/>
    </row>
    <row r="612" spans="1:6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  <c r="AG612" s="9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  <c r="AS612" s="9"/>
      <c r="AT612" s="9"/>
      <c r="AU612" s="9"/>
      <c r="AV612" s="9"/>
      <c r="AW612" s="9"/>
      <c r="AX612" s="9"/>
      <c r="AY612" s="9"/>
      <c r="AZ612" s="9"/>
      <c r="BA612" s="9"/>
      <c r="BB612" s="9"/>
      <c r="BC612" s="9"/>
      <c r="BD612" s="9"/>
      <c r="BE612" s="9"/>
      <c r="BF612" s="9"/>
      <c r="BG612" s="9"/>
      <c r="BH612" s="9"/>
      <c r="BI612" s="9"/>
      <c r="BJ612" s="9"/>
      <c r="BK612" s="9"/>
      <c r="BL612" s="9"/>
      <c r="BM612" s="9"/>
    </row>
    <row r="613" spans="1:6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  <c r="AG613" s="9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  <c r="AS613" s="9"/>
      <c r="AT613" s="9"/>
      <c r="AU613" s="9"/>
      <c r="AV613" s="9"/>
      <c r="AW613" s="9"/>
      <c r="AX613" s="9"/>
      <c r="AY613" s="9"/>
      <c r="AZ613" s="9"/>
      <c r="BA613" s="9"/>
      <c r="BB613" s="9"/>
      <c r="BC613" s="9"/>
      <c r="BD613" s="9"/>
      <c r="BE613" s="9"/>
      <c r="BF613" s="9"/>
      <c r="BG613" s="9"/>
      <c r="BH613" s="9"/>
      <c r="BI613" s="9"/>
      <c r="BJ613" s="9"/>
      <c r="BK613" s="9"/>
      <c r="BL613" s="9"/>
      <c r="BM613" s="9"/>
    </row>
    <row r="614" spans="1:6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  <c r="AG614" s="9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  <c r="AS614" s="9"/>
      <c r="AT614" s="9"/>
      <c r="AU614" s="9"/>
      <c r="AV614" s="9"/>
      <c r="AW614" s="9"/>
      <c r="AX614" s="9"/>
      <c r="AY614" s="9"/>
      <c r="AZ614" s="9"/>
      <c r="BA614" s="9"/>
      <c r="BB614" s="9"/>
      <c r="BC614" s="9"/>
      <c r="BD614" s="9"/>
      <c r="BE614" s="9"/>
      <c r="BF614" s="9"/>
      <c r="BG614" s="9"/>
      <c r="BH614" s="9"/>
      <c r="BI614" s="9"/>
      <c r="BJ614" s="9"/>
      <c r="BK614" s="9"/>
      <c r="BL614" s="9"/>
      <c r="BM614" s="9"/>
    </row>
    <row r="615" spans="1:6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  <c r="AG615" s="9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  <c r="AS615" s="9"/>
      <c r="AT615" s="9"/>
      <c r="AU615" s="9"/>
      <c r="AV615" s="9"/>
      <c r="AW615" s="9"/>
      <c r="AX615" s="9"/>
      <c r="AY615" s="9"/>
      <c r="AZ615" s="9"/>
      <c r="BA615" s="9"/>
      <c r="BB615" s="9"/>
      <c r="BC615" s="9"/>
      <c r="BD615" s="9"/>
      <c r="BE615" s="9"/>
      <c r="BF615" s="9"/>
      <c r="BG615" s="9"/>
      <c r="BH615" s="9"/>
      <c r="BI615" s="9"/>
      <c r="BJ615" s="9"/>
      <c r="BK615" s="9"/>
      <c r="BL615" s="9"/>
      <c r="BM615" s="9"/>
    </row>
    <row r="616" spans="1:6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  <c r="AG616" s="9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  <c r="AS616" s="9"/>
      <c r="AT616" s="9"/>
      <c r="AU616" s="9"/>
      <c r="AV616" s="9"/>
      <c r="AW616" s="9"/>
      <c r="AX616" s="9"/>
      <c r="AY616" s="9"/>
      <c r="AZ616" s="9"/>
      <c r="BA616" s="9"/>
      <c r="BB616" s="9"/>
      <c r="BC616" s="9"/>
      <c r="BD616" s="9"/>
      <c r="BE616" s="9"/>
      <c r="BF616" s="9"/>
      <c r="BG616" s="9"/>
      <c r="BH616" s="9"/>
      <c r="BI616" s="9"/>
      <c r="BJ616" s="9"/>
      <c r="BK616" s="9"/>
      <c r="BL616" s="9"/>
      <c r="BM616" s="9"/>
    </row>
    <row r="617" spans="1:6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  <c r="AG617" s="9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  <c r="AS617" s="9"/>
      <c r="AT617" s="9"/>
      <c r="AU617" s="9"/>
      <c r="AV617" s="9"/>
      <c r="AW617" s="9"/>
      <c r="AX617" s="9"/>
      <c r="AY617" s="9"/>
      <c r="AZ617" s="9"/>
      <c r="BA617" s="9"/>
      <c r="BB617" s="9"/>
      <c r="BC617" s="9"/>
      <c r="BD617" s="9"/>
      <c r="BE617" s="9"/>
      <c r="BF617" s="9"/>
      <c r="BG617" s="9"/>
      <c r="BH617" s="9"/>
      <c r="BI617" s="9"/>
      <c r="BJ617" s="9"/>
      <c r="BK617" s="9"/>
      <c r="BL617" s="9"/>
      <c r="BM617" s="9"/>
    </row>
    <row r="618" spans="1:6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  <c r="AG618" s="9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  <c r="AS618" s="9"/>
      <c r="AT618" s="9"/>
      <c r="AU618" s="9"/>
      <c r="AV618" s="9"/>
      <c r="AW618" s="9"/>
      <c r="AX618" s="9"/>
      <c r="AY618" s="9"/>
      <c r="AZ618" s="9"/>
      <c r="BA618" s="9"/>
      <c r="BB618" s="9"/>
      <c r="BC618" s="9"/>
      <c r="BD618" s="9"/>
      <c r="BE618" s="9"/>
      <c r="BF618" s="9"/>
      <c r="BG618" s="9"/>
      <c r="BH618" s="9"/>
      <c r="BI618" s="9"/>
      <c r="BJ618" s="9"/>
      <c r="BK618" s="9"/>
      <c r="BL618" s="9"/>
      <c r="BM618" s="9"/>
    </row>
    <row r="619" spans="1:6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  <c r="AG619" s="9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  <c r="AS619" s="9"/>
      <c r="AT619" s="9"/>
      <c r="AU619" s="9"/>
      <c r="AV619" s="9"/>
      <c r="AW619" s="9"/>
      <c r="AX619" s="9"/>
      <c r="AY619" s="9"/>
      <c r="AZ619" s="9"/>
      <c r="BA619" s="9"/>
      <c r="BB619" s="9"/>
      <c r="BC619" s="9"/>
      <c r="BD619" s="9"/>
      <c r="BE619" s="9"/>
      <c r="BF619" s="9"/>
      <c r="BG619" s="9"/>
      <c r="BH619" s="9"/>
      <c r="BI619" s="9"/>
      <c r="BJ619" s="9"/>
      <c r="BK619" s="9"/>
      <c r="BL619" s="9"/>
      <c r="BM619" s="9"/>
    </row>
    <row r="620" spans="1:6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  <c r="AG620" s="9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  <c r="AS620" s="9"/>
      <c r="AT620" s="9"/>
      <c r="AU620" s="9"/>
      <c r="AV620" s="9"/>
      <c r="AW620" s="9"/>
      <c r="AX620" s="9"/>
      <c r="AY620" s="9"/>
      <c r="AZ620" s="9"/>
      <c r="BA620" s="9"/>
      <c r="BB620" s="9"/>
      <c r="BC620" s="9"/>
      <c r="BD620" s="9"/>
      <c r="BE620" s="9"/>
      <c r="BF620" s="9"/>
      <c r="BG620" s="9"/>
      <c r="BH620" s="9"/>
      <c r="BI620" s="9"/>
      <c r="BJ620" s="9"/>
      <c r="BK620" s="9"/>
      <c r="BL620" s="9"/>
      <c r="BM620" s="9"/>
    </row>
    <row r="621" spans="1:6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  <c r="AG621" s="9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  <c r="AS621" s="9"/>
      <c r="AT621" s="9"/>
      <c r="AU621" s="9"/>
      <c r="AV621" s="9"/>
      <c r="AW621" s="9"/>
      <c r="AX621" s="9"/>
      <c r="AY621" s="9"/>
      <c r="AZ621" s="9"/>
      <c r="BA621" s="9"/>
      <c r="BB621" s="9"/>
      <c r="BC621" s="9"/>
      <c r="BD621" s="9"/>
      <c r="BE621" s="9"/>
      <c r="BF621" s="9"/>
      <c r="BG621" s="9"/>
      <c r="BH621" s="9"/>
      <c r="BI621" s="9"/>
      <c r="BJ621" s="9"/>
      <c r="BK621" s="9"/>
      <c r="BL621" s="9"/>
      <c r="BM621" s="9"/>
    </row>
    <row r="622" spans="1:6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  <c r="AG622" s="9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  <c r="AS622" s="9"/>
      <c r="AT622" s="9"/>
      <c r="AU622" s="9"/>
      <c r="AV622" s="9"/>
      <c r="AW622" s="9"/>
      <c r="AX622" s="9"/>
      <c r="AY622" s="9"/>
      <c r="AZ622" s="9"/>
      <c r="BA622" s="9"/>
      <c r="BB622" s="9"/>
      <c r="BC622" s="9"/>
      <c r="BD622" s="9"/>
      <c r="BE622" s="9"/>
      <c r="BF622" s="9"/>
      <c r="BG622" s="9"/>
      <c r="BH622" s="9"/>
      <c r="BI622" s="9"/>
      <c r="BJ622" s="9"/>
      <c r="BK622" s="9"/>
      <c r="BL622" s="9"/>
      <c r="BM622" s="9"/>
    </row>
    <row r="623" spans="1:6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  <c r="AG623" s="9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  <c r="AS623" s="9"/>
      <c r="AT623" s="9"/>
      <c r="AU623" s="9"/>
      <c r="AV623" s="9"/>
      <c r="AW623" s="9"/>
      <c r="AX623" s="9"/>
      <c r="AY623" s="9"/>
      <c r="AZ623" s="9"/>
      <c r="BA623" s="9"/>
      <c r="BB623" s="9"/>
      <c r="BC623" s="9"/>
      <c r="BD623" s="9"/>
      <c r="BE623" s="9"/>
      <c r="BF623" s="9"/>
      <c r="BG623" s="9"/>
      <c r="BH623" s="9"/>
      <c r="BI623" s="9"/>
      <c r="BJ623" s="9"/>
      <c r="BK623" s="9"/>
      <c r="BL623" s="9"/>
      <c r="BM623" s="9"/>
    </row>
    <row r="624" spans="1:6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  <c r="AG624" s="9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  <c r="AS624" s="9"/>
      <c r="AT624" s="9"/>
      <c r="AU624" s="9"/>
      <c r="AV624" s="9"/>
      <c r="AW624" s="9"/>
      <c r="AX624" s="9"/>
      <c r="AY624" s="9"/>
      <c r="AZ624" s="9"/>
      <c r="BA624" s="9"/>
      <c r="BB624" s="9"/>
      <c r="BC624" s="9"/>
      <c r="BD624" s="9"/>
      <c r="BE624" s="9"/>
      <c r="BF624" s="9"/>
      <c r="BG624" s="9"/>
      <c r="BH624" s="9"/>
      <c r="BI624" s="9"/>
      <c r="BJ624" s="9"/>
      <c r="BK624" s="9"/>
      <c r="BL624" s="9"/>
      <c r="BM624" s="9"/>
    </row>
    <row r="625" spans="1:6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  <c r="AS625" s="9"/>
      <c r="AT625" s="9"/>
      <c r="AU625" s="9"/>
      <c r="AV625" s="9"/>
      <c r="AW625" s="9"/>
      <c r="AX625" s="9"/>
      <c r="AY625" s="9"/>
      <c r="AZ625" s="9"/>
      <c r="BA625" s="9"/>
      <c r="BB625" s="9"/>
      <c r="BC625" s="9"/>
      <c r="BD625" s="9"/>
      <c r="BE625" s="9"/>
      <c r="BF625" s="9"/>
      <c r="BG625" s="9"/>
      <c r="BH625" s="9"/>
      <c r="BI625" s="9"/>
      <c r="BJ625" s="9"/>
      <c r="BK625" s="9"/>
      <c r="BL625" s="9"/>
      <c r="BM625" s="9"/>
    </row>
    <row r="626" spans="1:6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  <c r="AG626" s="9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  <c r="AS626" s="9"/>
      <c r="AT626" s="9"/>
      <c r="AU626" s="9"/>
      <c r="AV626" s="9"/>
      <c r="AW626" s="9"/>
      <c r="AX626" s="9"/>
      <c r="AY626" s="9"/>
      <c r="AZ626" s="9"/>
      <c r="BA626" s="9"/>
      <c r="BB626" s="9"/>
      <c r="BC626" s="9"/>
      <c r="BD626" s="9"/>
      <c r="BE626" s="9"/>
      <c r="BF626" s="9"/>
      <c r="BG626" s="9"/>
      <c r="BH626" s="9"/>
      <c r="BI626" s="9"/>
      <c r="BJ626" s="9"/>
      <c r="BK626" s="9"/>
      <c r="BL626" s="9"/>
      <c r="BM626" s="9"/>
    </row>
    <row r="627" spans="1:6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  <c r="AG627" s="9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  <c r="AS627" s="9"/>
      <c r="AT627" s="9"/>
      <c r="AU627" s="9"/>
      <c r="AV627" s="9"/>
      <c r="AW627" s="9"/>
      <c r="AX627" s="9"/>
      <c r="AY627" s="9"/>
      <c r="AZ627" s="9"/>
      <c r="BA627" s="9"/>
      <c r="BB627" s="9"/>
      <c r="BC627" s="9"/>
      <c r="BD627" s="9"/>
      <c r="BE627" s="9"/>
      <c r="BF627" s="9"/>
      <c r="BG627" s="9"/>
      <c r="BH627" s="9"/>
      <c r="BI627" s="9"/>
      <c r="BJ627" s="9"/>
      <c r="BK627" s="9"/>
      <c r="BL627" s="9"/>
      <c r="BM627" s="9"/>
    </row>
    <row r="628" spans="1:6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  <c r="AG628" s="9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  <c r="AS628" s="9"/>
      <c r="AT628" s="9"/>
      <c r="AU628" s="9"/>
      <c r="AV628" s="9"/>
      <c r="AW628" s="9"/>
      <c r="AX628" s="9"/>
      <c r="AY628" s="9"/>
      <c r="AZ628" s="9"/>
      <c r="BA628" s="9"/>
      <c r="BB628" s="9"/>
      <c r="BC628" s="9"/>
      <c r="BD628" s="9"/>
      <c r="BE628" s="9"/>
      <c r="BF628" s="9"/>
      <c r="BG628" s="9"/>
      <c r="BH628" s="9"/>
      <c r="BI628" s="9"/>
      <c r="BJ628" s="9"/>
      <c r="BK628" s="9"/>
      <c r="BL628" s="9"/>
      <c r="BM628" s="9"/>
    </row>
    <row r="629" spans="1:6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  <c r="AG629" s="9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  <c r="AS629" s="9"/>
      <c r="AT629" s="9"/>
      <c r="AU629" s="9"/>
      <c r="AV629" s="9"/>
      <c r="AW629" s="9"/>
      <c r="AX629" s="9"/>
      <c r="AY629" s="9"/>
      <c r="AZ629" s="9"/>
      <c r="BA629" s="9"/>
      <c r="BB629" s="9"/>
      <c r="BC629" s="9"/>
      <c r="BD629" s="9"/>
      <c r="BE629" s="9"/>
      <c r="BF629" s="9"/>
      <c r="BG629" s="9"/>
      <c r="BH629" s="9"/>
      <c r="BI629" s="9"/>
      <c r="BJ629" s="9"/>
      <c r="BK629" s="9"/>
      <c r="BL629" s="9"/>
      <c r="BM629" s="9"/>
    </row>
    <row r="630" spans="1:6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  <c r="AG630" s="9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  <c r="AS630" s="9"/>
      <c r="AT630" s="9"/>
      <c r="AU630" s="9"/>
      <c r="AV630" s="9"/>
      <c r="AW630" s="9"/>
      <c r="AX630" s="9"/>
      <c r="AY630" s="9"/>
      <c r="AZ630" s="9"/>
      <c r="BA630" s="9"/>
      <c r="BB630" s="9"/>
      <c r="BC630" s="9"/>
      <c r="BD630" s="9"/>
      <c r="BE630" s="9"/>
      <c r="BF630" s="9"/>
      <c r="BG630" s="9"/>
      <c r="BH630" s="9"/>
      <c r="BI630" s="9"/>
      <c r="BJ630" s="9"/>
      <c r="BK630" s="9"/>
      <c r="BL630" s="9"/>
      <c r="BM630" s="9"/>
    </row>
    <row r="631" spans="1:6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  <c r="AG631" s="9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  <c r="AS631" s="9"/>
      <c r="AT631" s="9"/>
      <c r="AU631" s="9"/>
      <c r="AV631" s="9"/>
      <c r="AW631" s="9"/>
      <c r="AX631" s="9"/>
      <c r="AY631" s="9"/>
      <c r="AZ631" s="9"/>
      <c r="BA631" s="9"/>
      <c r="BB631" s="9"/>
      <c r="BC631" s="9"/>
      <c r="BD631" s="9"/>
      <c r="BE631" s="9"/>
      <c r="BF631" s="9"/>
      <c r="BG631" s="9"/>
      <c r="BH631" s="9"/>
      <c r="BI631" s="9"/>
      <c r="BJ631" s="9"/>
      <c r="BK631" s="9"/>
      <c r="BL631" s="9"/>
      <c r="BM631" s="9"/>
    </row>
    <row r="632" spans="1:6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  <c r="AG632" s="9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  <c r="AS632" s="9"/>
      <c r="AT632" s="9"/>
      <c r="AU632" s="9"/>
      <c r="AV632" s="9"/>
      <c r="AW632" s="9"/>
      <c r="AX632" s="9"/>
      <c r="AY632" s="9"/>
      <c r="AZ632" s="9"/>
      <c r="BA632" s="9"/>
      <c r="BB632" s="9"/>
      <c r="BC632" s="9"/>
      <c r="BD632" s="9"/>
      <c r="BE632" s="9"/>
      <c r="BF632" s="9"/>
      <c r="BG632" s="9"/>
      <c r="BH632" s="9"/>
      <c r="BI632" s="9"/>
      <c r="BJ632" s="9"/>
      <c r="BK632" s="9"/>
      <c r="BL632" s="9"/>
      <c r="BM632" s="9"/>
    </row>
    <row r="633" spans="1:6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  <c r="AG633" s="9"/>
      <c r="AH633" s="9"/>
      <c r="AI633" s="9"/>
      <c r="AJ633" s="9"/>
      <c r="AK633" s="9"/>
      <c r="AL633" s="9"/>
      <c r="AM633" s="9"/>
      <c r="AN633" s="9"/>
      <c r="AO633" s="9"/>
      <c r="AP633" s="9"/>
      <c r="AQ633" s="9"/>
      <c r="AR633" s="9"/>
      <c r="AS633" s="9"/>
      <c r="AT633" s="9"/>
      <c r="AU633" s="9"/>
      <c r="AV633" s="9"/>
      <c r="AW633" s="9"/>
      <c r="AX633" s="9"/>
      <c r="AY633" s="9"/>
      <c r="AZ633" s="9"/>
      <c r="BA633" s="9"/>
      <c r="BB633" s="9"/>
      <c r="BC633" s="9"/>
      <c r="BD633" s="9"/>
      <c r="BE633" s="9"/>
      <c r="BF633" s="9"/>
      <c r="BG633" s="9"/>
      <c r="BH633" s="9"/>
      <c r="BI633" s="9"/>
      <c r="BJ633" s="9"/>
      <c r="BK633" s="9"/>
      <c r="BL633" s="9"/>
      <c r="BM633" s="9"/>
    </row>
    <row r="634" spans="1:6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  <c r="AG634" s="9"/>
      <c r="AH634" s="9"/>
      <c r="AI634" s="9"/>
      <c r="AJ634" s="9"/>
      <c r="AK634" s="9"/>
      <c r="AL634" s="9"/>
      <c r="AM634" s="9"/>
      <c r="AN634" s="9"/>
      <c r="AO634" s="9"/>
      <c r="AP634" s="9"/>
      <c r="AQ634" s="9"/>
      <c r="AR634" s="9"/>
      <c r="AS634" s="9"/>
      <c r="AT634" s="9"/>
      <c r="AU634" s="9"/>
      <c r="AV634" s="9"/>
      <c r="AW634" s="9"/>
      <c r="AX634" s="9"/>
      <c r="AY634" s="9"/>
      <c r="AZ634" s="9"/>
      <c r="BA634" s="9"/>
      <c r="BB634" s="9"/>
      <c r="BC634" s="9"/>
      <c r="BD634" s="9"/>
      <c r="BE634" s="9"/>
      <c r="BF634" s="9"/>
      <c r="BG634" s="9"/>
      <c r="BH634" s="9"/>
      <c r="BI634" s="9"/>
      <c r="BJ634" s="9"/>
      <c r="BK634" s="9"/>
      <c r="BL634" s="9"/>
      <c r="BM634" s="9"/>
    </row>
    <row r="635" spans="1:6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  <c r="AG635" s="9"/>
      <c r="AH635" s="9"/>
      <c r="AI635" s="9"/>
      <c r="AJ635" s="9"/>
      <c r="AK635" s="9"/>
      <c r="AL635" s="9"/>
      <c r="AM635" s="9"/>
      <c r="AN635" s="9"/>
      <c r="AO635" s="9"/>
      <c r="AP635" s="9"/>
      <c r="AQ635" s="9"/>
      <c r="AR635" s="9"/>
      <c r="AS635" s="9"/>
      <c r="AT635" s="9"/>
      <c r="AU635" s="9"/>
      <c r="AV635" s="9"/>
      <c r="AW635" s="9"/>
      <c r="AX635" s="9"/>
      <c r="AY635" s="9"/>
      <c r="AZ635" s="9"/>
      <c r="BA635" s="9"/>
      <c r="BB635" s="9"/>
      <c r="BC635" s="9"/>
      <c r="BD635" s="9"/>
      <c r="BE635" s="9"/>
      <c r="BF635" s="9"/>
      <c r="BG635" s="9"/>
      <c r="BH635" s="9"/>
      <c r="BI635" s="9"/>
      <c r="BJ635" s="9"/>
      <c r="BK635" s="9"/>
      <c r="BL635" s="9"/>
      <c r="BM635" s="9"/>
    </row>
    <row r="636" spans="1:6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  <c r="AG636" s="9"/>
      <c r="AH636" s="9"/>
      <c r="AI636" s="9"/>
      <c r="AJ636" s="9"/>
      <c r="AK636" s="9"/>
      <c r="AL636" s="9"/>
      <c r="AM636" s="9"/>
      <c r="AN636" s="9"/>
      <c r="AO636" s="9"/>
      <c r="AP636" s="9"/>
      <c r="AQ636" s="9"/>
      <c r="AR636" s="9"/>
      <c r="AS636" s="9"/>
      <c r="AT636" s="9"/>
      <c r="AU636" s="9"/>
      <c r="AV636" s="9"/>
      <c r="AW636" s="9"/>
      <c r="AX636" s="9"/>
      <c r="AY636" s="9"/>
      <c r="AZ636" s="9"/>
      <c r="BA636" s="9"/>
      <c r="BB636" s="9"/>
      <c r="BC636" s="9"/>
      <c r="BD636" s="9"/>
      <c r="BE636" s="9"/>
      <c r="BF636" s="9"/>
      <c r="BG636" s="9"/>
      <c r="BH636" s="9"/>
      <c r="BI636" s="9"/>
      <c r="BJ636" s="9"/>
      <c r="BK636" s="9"/>
      <c r="BL636" s="9"/>
      <c r="BM636" s="9"/>
    </row>
    <row r="637" spans="1:6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  <c r="AG637" s="9"/>
      <c r="AH637" s="9"/>
      <c r="AI637" s="9"/>
      <c r="AJ637" s="9"/>
      <c r="AK637" s="9"/>
      <c r="AL637" s="9"/>
      <c r="AM637" s="9"/>
      <c r="AN637" s="9"/>
      <c r="AO637" s="9"/>
      <c r="AP637" s="9"/>
      <c r="AQ637" s="9"/>
      <c r="AR637" s="9"/>
      <c r="AS637" s="9"/>
      <c r="AT637" s="9"/>
      <c r="AU637" s="9"/>
      <c r="AV637" s="9"/>
      <c r="AW637" s="9"/>
      <c r="AX637" s="9"/>
      <c r="AY637" s="9"/>
      <c r="AZ637" s="9"/>
      <c r="BA637" s="9"/>
      <c r="BB637" s="9"/>
      <c r="BC637" s="9"/>
      <c r="BD637" s="9"/>
      <c r="BE637" s="9"/>
      <c r="BF637" s="9"/>
      <c r="BG637" s="9"/>
      <c r="BH637" s="9"/>
      <c r="BI637" s="9"/>
      <c r="BJ637" s="9"/>
      <c r="BK637" s="9"/>
      <c r="BL637" s="9"/>
      <c r="BM637" s="9"/>
    </row>
    <row r="638" spans="1:6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  <c r="AG638" s="9"/>
      <c r="AH638" s="9"/>
      <c r="AI638" s="9"/>
      <c r="AJ638" s="9"/>
      <c r="AK638" s="9"/>
      <c r="AL638" s="9"/>
      <c r="AM638" s="9"/>
      <c r="AN638" s="9"/>
      <c r="AO638" s="9"/>
      <c r="AP638" s="9"/>
      <c r="AQ638" s="9"/>
      <c r="AR638" s="9"/>
      <c r="AS638" s="9"/>
      <c r="AT638" s="9"/>
      <c r="AU638" s="9"/>
      <c r="AV638" s="9"/>
      <c r="AW638" s="9"/>
      <c r="AX638" s="9"/>
      <c r="AY638" s="9"/>
      <c r="AZ638" s="9"/>
      <c r="BA638" s="9"/>
      <c r="BB638" s="9"/>
      <c r="BC638" s="9"/>
      <c r="BD638" s="9"/>
      <c r="BE638" s="9"/>
      <c r="BF638" s="9"/>
      <c r="BG638" s="9"/>
      <c r="BH638" s="9"/>
      <c r="BI638" s="9"/>
      <c r="BJ638" s="9"/>
      <c r="BK638" s="9"/>
      <c r="BL638" s="9"/>
      <c r="BM638" s="9"/>
    </row>
    <row r="639" spans="1:6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  <c r="AG639" s="9"/>
      <c r="AH639" s="9"/>
      <c r="AI639" s="9"/>
      <c r="AJ639" s="9"/>
      <c r="AK639" s="9"/>
      <c r="AL639" s="9"/>
      <c r="AM639" s="9"/>
      <c r="AN639" s="9"/>
      <c r="AO639" s="9"/>
      <c r="AP639" s="9"/>
      <c r="AQ639" s="9"/>
      <c r="AR639" s="9"/>
      <c r="AS639" s="9"/>
      <c r="AT639" s="9"/>
      <c r="AU639" s="9"/>
      <c r="AV639" s="9"/>
      <c r="AW639" s="9"/>
      <c r="AX639" s="9"/>
      <c r="AY639" s="9"/>
      <c r="AZ639" s="9"/>
      <c r="BA639" s="9"/>
      <c r="BB639" s="9"/>
      <c r="BC639" s="9"/>
      <c r="BD639" s="9"/>
      <c r="BE639" s="9"/>
      <c r="BF639" s="9"/>
      <c r="BG639" s="9"/>
      <c r="BH639" s="9"/>
      <c r="BI639" s="9"/>
      <c r="BJ639" s="9"/>
      <c r="BK639" s="9"/>
      <c r="BL639" s="9"/>
      <c r="BM639" s="9"/>
    </row>
    <row r="640" spans="1:6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  <c r="AG640" s="9"/>
      <c r="AH640" s="9"/>
      <c r="AI640" s="9"/>
      <c r="AJ640" s="9"/>
      <c r="AK640" s="9"/>
      <c r="AL640" s="9"/>
      <c r="AM640" s="9"/>
      <c r="AN640" s="9"/>
      <c r="AO640" s="9"/>
      <c r="AP640" s="9"/>
      <c r="AQ640" s="9"/>
      <c r="AR640" s="9"/>
      <c r="AS640" s="9"/>
      <c r="AT640" s="9"/>
      <c r="AU640" s="9"/>
      <c r="AV640" s="9"/>
      <c r="AW640" s="9"/>
      <c r="AX640" s="9"/>
      <c r="AY640" s="9"/>
      <c r="AZ640" s="9"/>
      <c r="BA640" s="9"/>
      <c r="BB640" s="9"/>
      <c r="BC640" s="9"/>
      <c r="BD640" s="9"/>
      <c r="BE640" s="9"/>
      <c r="BF640" s="9"/>
      <c r="BG640" s="9"/>
      <c r="BH640" s="9"/>
      <c r="BI640" s="9"/>
      <c r="BJ640" s="9"/>
      <c r="BK640" s="9"/>
      <c r="BL640" s="9"/>
      <c r="BM640" s="9"/>
    </row>
    <row r="641" spans="1:6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  <c r="AG641" s="9"/>
      <c r="AH641" s="9"/>
      <c r="AI641" s="9"/>
      <c r="AJ641" s="9"/>
      <c r="AK641" s="9"/>
      <c r="AL641" s="9"/>
      <c r="AM641" s="9"/>
      <c r="AN641" s="9"/>
      <c r="AO641" s="9"/>
      <c r="AP641" s="9"/>
      <c r="AQ641" s="9"/>
      <c r="AR641" s="9"/>
      <c r="AS641" s="9"/>
      <c r="AT641" s="9"/>
      <c r="AU641" s="9"/>
      <c r="AV641" s="9"/>
      <c r="AW641" s="9"/>
      <c r="AX641" s="9"/>
      <c r="AY641" s="9"/>
      <c r="AZ641" s="9"/>
      <c r="BA641" s="9"/>
      <c r="BB641" s="9"/>
      <c r="BC641" s="9"/>
      <c r="BD641" s="9"/>
      <c r="BE641" s="9"/>
      <c r="BF641" s="9"/>
      <c r="BG641" s="9"/>
      <c r="BH641" s="9"/>
      <c r="BI641" s="9"/>
      <c r="BJ641" s="9"/>
      <c r="BK641" s="9"/>
      <c r="BL641" s="9"/>
      <c r="BM641" s="9"/>
    </row>
    <row r="642" spans="1:6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  <c r="AG642" s="9"/>
      <c r="AH642" s="9"/>
      <c r="AI642" s="9"/>
      <c r="AJ642" s="9"/>
      <c r="AK642" s="9"/>
      <c r="AL642" s="9"/>
      <c r="AM642" s="9"/>
      <c r="AN642" s="9"/>
      <c r="AO642" s="9"/>
      <c r="AP642" s="9"/>
      <c r="AQ642" s="9"/>
      <c r="AR642" s="9"/>
      <c r="AS642" s="9"/>
      <c r="AT642" s="9"/>
      <c r="AU642" s="9"/>
      <c r="AV642" s="9"/>
      <c r="AW642" s="9"/>
      <c r="AX642" s="9"/>
      <c r="AY642" s="9"/>
      <c r="AZ642" s="9"/>
      <c r="BA642" s="9"/>
      <c r="BB642" s="9"/>
      <c r="BC642" s="9"/>
      <c r="BD642" s="9"/>
      <c r="BE642" s="9"/>
      <c r="BF642" s="9"/>
      <c r="BG642" s="9"/>
      <c r="BH642" s="9"/>
      <c r="BI642" s="9"/>
      <c r="BJ642" s="9"/>
      <c r="BK642" s="9"/>
      <c r="BL642" s="9"/>
      <c r="BM642" s="9"/>
    </row>
    <row r="643" spans="1:6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  <c r="AG643" s="9"/>
      <c r="AH643" s="9"/>
      <c r="AI643" s="9"/>
      <c r="AJ643" s="9"/>
      <c r="AK643" s="9"/>
      <c r="AL643" s="9"/>
      <c r="AM643" s="9"/>
      <c r="AN643" s="9"/>
      <c r="AO643" s="9"/>
      <c r="AP643" s="9"/>
      <c r="AQ643" s="9"/>
      <c r="AR643" s="9"/>
      <c r="AS643" s="9"/>
      <c r="AT643" s="9"/>
      <c r="AU643" s="9"/>
      <c r="AV643" s="9"/>
      <c r="AW643" s="9"/>
      <c r="AX643" s="9"/>
      <c r="AY643" s="9"/>
      <c r="AZ643" s="9"/>
      <c r="BA643" s="9"/>
      <c r="BB643" s="9"/>
      <c r="BC643" s="9"/>
      <c r="BD643" s="9"/>
      <c r="BE643" s="9"/>
      <c r="BF643" s="9"/>
      <c r="BG643" s="9"/>
      <c r="BH643" s="9"/>
      <c r="BI643" s="9"/>
      <c r="BJ643" s="9"/>
      <c r="BK643" s="9"/>
      <c r="BL643" s="9"/>
      <c r="BM643" s="9"/>
    </row>
    <row r="644" spans="1:6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  <c r="AG644" s="9"/>
      <c r="AH644" s="9"/>
      <c r="AI644" s="9"/>
      <c r="AJ644" s="9"/>
      <c r="AK644" s="9"/>
      <c r="AL644" s="9"/>
      <c r="AM644" s="9"/>
      <c r="AN644" s="9"/>
      <c r="AO644" s="9"/>
      <c r="AP644" s="9"/>
      <c r="AQ644" s="9"/>
      <c r="AR644" s="9"/>
      <c r="AS644" s="9"/>
      <c r="AT644" s="9"/>
      <c r="AU644" s="9"/>
      <c r="AV644" s="9"/>
      <c r="AW644" s="9"/>
      <c r="AX644" s="9"/>
      <c r="AY644" s="9"/>
      <c r="AZ644" s="9"/>
      <c r="BA644" s="9"/>
      <c r="BB644" s="9"/>
      <c r="BC644" s="9"/>
      <c r="BD644" s="9"/>
      <c r="BE644" s="9"/>
      <c r="BF644" s="9"/>
      <c r="BG644" s="9"/>
      <c r="BH644" s="9"/>
      <c r="BI644" s="9"/>
      <c r="BJ644" s="9"/>
      <c r="BK644" s="9"/>
      <c r="BL644" s="9"/>
      <c r="BM644" s="9"/>
    </row>
    <row r="645" spans="1:6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  <c r="AG645" s="9"/>
      <c r="AH645" s="9"/>
      <c r="AI645" s="9"/>
      <c r="AJ645" s="9"/>
      <c r="AK645" s="9"/>
      <c r="AL645" s="9"/>
      <c r="AM645" s="9"/>
      <c r="AN645" s="9"/>
      <c r="AO645" s="9"/>
      <c r="AP645" s="9"/>
      <c r="AQ645" s="9"/>
      <c r="AR645" s="9"/>
      <c r="AS645" s="9"/>
      <c r="AT645" s="9"/>
      <c r="AU645" s="9"/>
      <c r="AV645" s="9"/>
      <c r="AW645" s="9"/>
      <c r="AX645" s="9"/>
      <c r="AY645" s="9"/>
      <c r="AZ645" s="9"/>
      <c r="BA645" s="9"/>
      <c r="BB645" s="9"/>
      <c r="BC645" s="9"/>
      <c r="BD645" s="9"/>
      <c r="BE645" s="9"/>
      <c r="BF645" s="9"/>
      <c r="BG645" s="9"/>
      <c r="BH645" s="9"/>
      <c r="BI645" s="9"/>
      <c r="BJ645" s="9"/>
      <c r="BK645" s="9"/>
      <c r="BL645" s="9"/>
      <c r="BM645" s="9"/>
    </row>
    <row r="646" spans="1:6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  <c r="AG646" s="9"/>
      <c r="AH646" s="9"/>
      <c r="AI646" s="9"/>
      <c r="AJ646" s="9"/>
      <c r="AK646" s="9"/>
      <c r="AL646" s="9"/>
      <c r="AM646" s="9"/>
      <c r="AN646" s="9"/>
      <c r="AO646" s="9"/>
      <c r="AP646" s="9"/>
      <c r="AQ646" s="9"/>
      <c r="AR646" s="9"/>
      <c r="AS646" s="9"/>
      <c r="AT646" s="9"/>
      <c r="AU646" s="9"/>
      <c r="AV646" s="9"/>
      <c r="AW646" s="9"/>
      <c r="AX646" s="9"/>
      <c r="AY646" s="9"/>
      <c r="AZ646" s="9"/>
      <c r="BA646" s="9"/>
      <c r="BB646" s="9"/>
      <c r="BC646" s="9"/>
      <c r="BD646" s="9"/>
      <c r="BE646" s="9"/>
      <c r="BF646" s="9"/>
      <c r="BG646" s="9"/>
      <c r="BH646" s="9"/>
      <c r="BI646" s="9"/>
      <c r="BJ646" s="9"/>
      <c r="BK646" s="9"/>
      <c r="BL646" s="9"/>
      <c r="BM646" s="9"/>
    </row>
    <row r="647" spans="1:6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  <c r="AG647" s="9"/>
      <c r="AH647" s="9"/>
      <c r="AI647" s="9"/>
      <c r="AJ647" s="9"/>
      <c r="AK647" s="9"/>
      <c r="AL647" s="9"/>
      <c r="AM647" s="9"/>
      <c r="AN647" s="9"/>
      <c r="AO647" s="9"/>
      <c r="AP647" s="9"/>
      <c r="AQ647" s="9"/>
      <c r="AR647" s="9"/>
      <c r="AS647" s="9"/>
      <c r="AT647" s="9"/>
      <c r="AU647" s="9"/>
      <c r="AV647" s="9"/>
      <c r="AW647" s="9"/>
      <c r="AX647" s="9"/>
      <c r="AY647" s="9"/>
      <c r="AZ647" s="9"/>
      <c r="BA647" s="9"/>
      <c r="BB647" s="9"/>
      <c r="BC647" s="9"/>
      <c r="BD647" s="9"/>
      <c r="BE647" s="9"/>
      <c r="BF647" s="9"/>
      <c r="BG647" s="9"/>
      <c r="BH647" s="9"/>
      <c r="BI647" s="9"/>
      <c r="BJ647" s="9"/>
      <c r="BK647" s="9"/>
      <c r="BL647" s="9"/>
      <c r="BM647" s="9"/>
    </row>
    <row r="648" spans="1:6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  <c r="AG648" s="9"/>
      <c r="AH648" s="9"/>
      <c r="AI648" s="9"/>
      <c r="AJ648" s="9"/>
      <c r="AK648" s="9"/>
      <c r="AL648" s="9"/>
      <c r="AM648" s="9"/>
      <c r="AN648" s="9"/>
      <c r="AO648" s="9"/>
      <c r="AP648" s="9"/>
      <c r="AQ648" s="9"/>
      <c r="AR648" s="9"/>
      <c r="AS648" s="9"/>
      <c r="AT648" s="9"/>
      <c r="AU648" s="9"/>
      <c r="AV648" s="9"/>
      <c r="AW648" s="9"/>
      <c r="AX648" s="9"/>
      <c r="AY648" s="9"/>
      <c r="AZ648" s="9"/>
      <c r="BA648" s="9"/>
      <c r="BB648" s="9"/>
      <c r="BC648" s="9"/>
      <c r="BD648" s="9"/>
      <c r="BE648" s="9"/>
      <c r="BF648" s="9"/>
      <c r="BG648" s="9"/>
      <c r="BH648" s="9"/>
      <c r="BI648" s="9"/>
      <c r="BJ648" s="9"/>
      <c r="BK648" s="9"/>
      <c r="BL648" s="9"/>
      <c r="BM648" s="9"/>
    </row>
    <row r="649" spans="1:6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  <c r="AG649" s="9"/>
      <c r="AH649" s="9"/>
      <c r="AI649" s="9"/>
      <c r="AJ649" s="9"/>
      <c r="AK649" s="9"/>
      <c r="AL649" s="9"/>
      <c r="AM649" s="9"/>
      <c r="AN649" s="9"/>
      <c r="AO649" s="9"/>
      <c r="AP649" s="9"/>
      <c r="AQ649" s="9"/>
      <c r="AR649" s="9"/>
      <c r="AS649" s="9"/>
      <c r="AT649" s="9"/>
      <c r="AU649" s="9"/>
      <c r="AV649" s="9"/>
      <c r="AW649" s="9"/>
      <c r="AX649" s="9"/>
      <c r="AY649" s="9"/>
      <c r="AZ649" s="9"/>
      <c r="BA649" s="9"/>
      <c r="BB649" s="9"/>
      <c r="BC649" s="9"/>
      <c r="BD649" s="9"/>
      <c r="BE649" s="9"/>
      <c r="BF649" s="9"/>
      <c r="BG649" s="9"/>
      <c r="BH649" s="9"/>
      <c r="BI649" s="9"/>
      <c r="BJ649" s="9"/>
      <c r="BK649" s="9"/>
      <c r="BL649" s="9"/>
      <c r="BM649" s="9"/>
    </row>
    <row r="650" spans="1:6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  <c r="AG650" s="9"/>
      <c r="AH650" s="9"/>
      <c r="AI650" s="9"/>
      <c r="AJ650" s="9"/>
      <c r="AK650" s="9"/>
      <c r="AL650" s="9"/>
      <c r="AM650" s="9"/>
      <c r="AN650" s="9"/>
      <c r="AO650" s="9"/>
      <c r="AP650" s="9"/>
      <c r="AQ650" s="9"/>
      <c r="AR650" s="9"/>
      <c r="AS650" s="9"/>
      <c r="AT650" s="9"/>
      <c r="AU650" s="9"/>
      <c r="AV650" s="9"/>
      <c r="AW650" s="9"/>
      <c r="AX650" s="9"/>
      <c r="AY650" s="9"/>
      <c r="AZ650" s="9"/>
      <c r="BA650" s="9"/>
      <c r="BB650" s="9"/>
      <c r="BC650" s="9"/>
      <c r="BD650" s="9"/>
      <c r="BE650" s="9"/>
      <c r="BF650" s="9"/>
      <c r="BG650" s="9"/>
      <c r="BH650" s="9"/>
      <c r="BI650" s="9"/>
      <c r="BJ650" s="9"/>
      <c r="BK650" s="9"/>
      <c r="BL650" s="9"/>
      <c r="BM650" s="9"/>
    </row>
    <row r="651" spans="1:6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  <c r="AG651" s="9"/>
      <c r="AH651" s="9"/>
      <c r="AI651" s="9"/>
      <c r="AJ651" s="9"/>
      <c r="AK651" s="9"/>
      <c r="AL651" s="9"/>
      <c r="AM651" s="9"/>
      <c r="AN651" s="9"/>
      <c r="AO651" s="9"/>
      <c r="AP651" s="9"/>
      <c r="AQ651" s="9"/>
      <c r="AR651" s="9"/>
      <c r="AS651" s="9"/>
      <c r="AT651" s="9"/>
      <c r="AU651" s="9"/>
      <c r="AV651" s="9"/>
      <c r="AW651" s="9"/>
      <c r="AX651" s="9"/>
      <c r="AY651" s="9"/>
      <c r="AZ651" s="9"/>
      <c r="BA651" s="9"/>
      <c r="BB651" s="9"/>
      <c r="BC651" s="9"/>
      <c r="BD651" s="9"/>
      <c r="BE651" s="9"/>
      <c r="BF651" s="9"/>
      <c r="BG651" s="9"/>
      <c r="BH651" s="9"/>
      <c r="BI651" s="9"/>
      <c r="BJ651" s="9"/>
      <c r="BK651" s="9"/>
      <c r="BL651" s="9"/>
      <c r="BM651" s="9"/>
    </row>
    <row r="652" spans="1:6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  <c r="AG652" s="9"/>
      <c r="AH652" s="9"/>
      <c r="AI652" s="9"/>
      <c r="AJ652" s="9"/>
      <c r="AK652" s="9"/>
      <c r="AL652" s="9"/>
      <c r="AM652" s="9"/>
      <c r="AN652" s="9"/>
      <c r="AO652" s="9"/>
      <c r="AP652" s="9"/>
      <c r="AQ652" s="9"/>
      <c r="AR652" s="9"/>
      <c r="AS652" s="9"/>
      <c r="AT652" s="9"/>
      <c r="AU652" s="9"/>
      <c r="AV652" s="9"/>
      <c r="AW652" s="9"/>
      <c r="AX652" s="9"/>
      <c r="AY652" s="9"/>
      <c r="AZ652" s="9"/>
      <c r="BA652" s="9"/>
      <c r="BB652" s="9"/>
      <c r="BC652" s="9"/>
      <c r="BD652" s="9"/>
      <c r="BE652" s="9"/>
      <c r="BF652" s="9"/>
      <c r="BG652" s="9"/>
      <c r="BH652" s="9"/>
      <c r="BI652" s="9"/>
      <c r="BJ652" s="9"/>
      <c r="BK652" s="9"/>
      <c r="BL652" s="9"/>
      <c r="BM652" s="9"/>
    </row>
    <row r="653" spans="1:6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  <c r="AG653" s="9"/>
      <c r="AH653" s="9"/>
      <c r="AI653" s="9"/>
      <c r="AJ653" s="9"/>
      <c r="AK653" s="9"/>
      <c r="AL653" s="9"/>
      <c r="AM653" s="9"/>
      <c r="AN653" s="9"/>
      <c r="AO653" s="9"/>
      <c r="AP653" s="9"/>
      <c r="AQ653" s="9"/>
      <c r="AR653" s="9"/>
      <c r="AS653" s="9"/>
      <c r="AT653" s="9"/>
      <c r="AU653" s="9"/>
      <c r="AV653" s="9"/>
      <c r="AW653" s="9"/>
      <c r="AX653" s="9"/>
      <c r="AY653" s="9"/>
      <c r="AZ653" s="9"/>
      <c r="BA653" s="9"/>
      <c r="BB653" s="9"/>
      <c r="BC653" s="9"/>
      <c r="BD653" s="9"/>
      <c r="BE653" s="9"/>
      <c r="BF653" s="9"/>
      <c r="BG653" s="9"/>
      <c r="BH653" s="9"/>
      <c r="BI653" s="9"/>
      <c r="BJ653" s="9"/>
      <c r="BK653" s="9"/>
      <c r="BL653" s="9"/>
      <c r="BM653" s="9"/>
    </row>
    <row r="654" spans="1:6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  <c r="AG654" s="9"/>
      <c r="AH654" s="9"/>
      <c r="AI654" s="9"/>
      <c r="AJ654" s="9"/>
      <c r="AK654" s="9"/>
      <c r="AL654" s="9"/>
      <c r="AM654" s="9"/>
      <c r="AN654" s="9"/>
      <c r="AO654" s="9"/>
      <c r="AP654" s="9"/>
      <c r="AQ654" s="9"/>
      <c r="AR654" s="9"/>
      <c r="AS654" s="9"/>
      <c r="AT654" s="9"/>
      <c r="AU654" s="9"/>
      <c r="AV654" s="9"/>
      <c r="AW654" s="9"/>
      <c r="AX654" s="9"/>
      <c r="AY654" s="9"/>
      <c r="AZ654" s="9"/>
      <c r="BA654" s="9"/>
      <c r="BB654" s="9"/>
      <c r="BC654" s="9"/>
      <c r="BD654" s="9"/>
      <c r="BE654" s="9"/>
      <c r="BF654" s="9"/>
      <c r="BG654" s="9"/>
      <c r="BH654" s="9"/>
      <c r="BI654" s="9"/>
      <c r="BJ654" s="9"/>
      <c r="BK654" s="9"/>
      <c r="BL654" s="9"/>
      <c r="BM654" s="9"/>
    </row>
    <row r="655" spans="1:6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  <c r="AG655" s="9"/>
      <c r="AH655" s="9"/>
      <c r="AI655" s="9"/>
      <c r="AJ655" s="9"/>
      <c r="AK655" s="9"/>
      <c r="AL655" s="9"/>
      <c r="AM655" s="9"/>
      <c r="AN655" s="9"/>
      <c r="AO655" s="9"/>
      <c r="AP655" s="9"/>
      <c r="AQ655" s="9"/>
      <c r="AR655" s="9"/>
      <c r="AS655" s="9"/>
      <c r="AT655" s="9"/>
      <c r="AU655" s="9"/>
      <c r="AV655" s="9"/>
      <c r="AW655" s="9"/>
      <c r="AX655" s="9"/>
      <c r="AY655" s="9"/>
      <c r="AZ655" s="9"/>
      <c r="BA655" s="9"/>
      <c r="BB655" s="9"/>
      <c r="BC655" s="9"/>
      <c r="BD655" s="9"/>
      <c r="BE655" s="9"/>
      <c r="BF655" s="9"/>
      <c r="BG655" s="9"/>
      <c r="BH655" s="9"/>
      <c r="BI655" s="9"/>
      <c r="BJ655" s="9"/>
      <c r="BK655" s="9"/>
      <c r="BL655" s="9"/>
      <c r="BM655" s="9"/>
    </row>
    <row r="656" spans="1:6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  <c r="AG656" s="9"/>
      <c r="AH656" s="9"/>
      <c r="AI656" s="9"/>
      <c r="AJ656" s="9"/>
      <c r="AK656" s="9"/>
      <c r="AL656" s="9"/>
      <c r="AM656" s="9"/>
      <c r="AN656" s="9"/>
      <c r="AO656" s="9"/>
      <c r="AP656" s="9"/>
      <c r="AQ656" s="9"/>
      <c r="AR656" s="9"/>
      <c r="AS656" s="9"/>
      <c r="AT656" s="9"/>
      <c r="AU656" s="9"/>
      <c r="AV656" s="9"/>
      <c r="AW656" s="9"/>
      <c r="AX656" s="9"/>
      <c r="AY656" s="9"/>
      <c r="AZ656" s="9"/>
      <c r="BA656" s="9"/>
      <c r="BB656" s="9"/>
      <c r="BC656" s="9"/>
      <c r="BD656" s="9"/>
      <c r="BE656" s="9"/>
      <c r="BF656" s="9"/>
      <c r="BG656" s="9"/>
      <c r="BH656" s="9"/>
      <c r="BI656" s="9"/>
      <c r="BJ656" s="9"/>
      <c r="BK656" s="9"/>
      <c r="BL656" s="9"/>
      <c r="BM656" s="9"/>
    </row>
    <row r="657" spans="1:6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  <c r="AG657" s="9"/>
      <c r="AH657" s="9"/>
      <c r="AI657" s="9"/>
      <c r="AJ657" s="9"/>
      <c r="AK657" s="9"/>
      <c r="AL657" s="9"/>
      <c r="AM657" s="9"/>
      <c r="AN657" s="9"/>
      <c r="AO657" s="9"/>
      <c r="AP657" s="9"/>
      <c r="AQ657" s="9"/>
      <c r="AR657" s="9"/>
      <c r="AS657" s="9"/>
      <c r="AT657" s="9"/>
      <c r="AU657" s="9"/>
      <c r="AV657" s="9"/>
      <c r="AW657" s="9"/>
      <c r="AX657" s="9"/>
      <c r="AY657" s="9"/>
      <c r="AZ657" s="9"/>
      <c r="BA657" s="9"/>
      <c r="BB657" s="9"/>
      <c r="BC657" s="9"/>
      <c r="BD657" s="9"/>
      <c r="BE657" s="9"/>
      <c r="BF657" s="9"/>
      <c r="BG657" s="9"/>
      <c r="BH657" s="9"/>
      <c r="BI657" s="9"/>
      <c r="BJ657" s="9"/>
      <c r="BK657" s="9"/>
      <c r="BL657" s="9"/>
      <c r="BM657" s="9"/>
    </row>
    <row r="658" spans="1:6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  <c r="AG658" s="9"/>
      <c r="AH658" s="9"/>
      <c r="AI658" s="9"/>
      <c r="AJ658" s="9"/>
      <c r="AK658" s="9"/>
      <c r="AL658" s="9"/>
      <c r="AM658" s="9"/>
      <c r="AN658" s="9"/>
      <c r="AO658" s="9"/>
      <c r="AP658" s="9"/>
      <c r="AQ658" s="9"/>
      <c r="AR658" s="9"/>
      <c r="AS658" s="9"/>
      <c r="AT658" s="9"/>
      <c r="AU658" s="9"/>
      <c r="AV658" s="9"/>
      <c r="AW658" s="9"/>
      <c r="AX658" s="9"/>
      <c r="AY658" s="9"/>
      <c r="AZ658" s="9"/>
      <c r="BA658" s="9"/>
      <c r="BB658" s="9"/>
      <c r="BC658" s="9"/>
      <c r="BD658" s="9"/>
      <c r="BE658" s="9"/>
      <c r="BF658" s="9"/>
      <c r="BG658" s="9"/>
      <c r="BH658" s="9"/>
      <c r="BI658" s="9"/>
      <c r="BJ658" s="9"/>
      <c r="BK658" s="9"/>
      <c r="BL658" s="9"/>
      <c r="BM658" s="9"/>
    </row>
    <row r="659" spans="1:6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  <c r="AG659" s="9"/>
      <c r="AH659" s="9"/>
      <c r="AI659" s="9"/>
      <c r="AJ659" s="9"/>
      <c r="AK659" s="9"/>
      <c r="AL659" s="9"/>
      <c r="AM659" s="9"/>
      <c r="AN659" s="9"/>
      <c r="AO659" s="9"/>
      <c r="AP659" s="9"/>
      <c r="AQ659" s="9"/>
      <c r="AR659" s="9"/>
      <c r="AS659" s="9"/>
      <c r="AT659" s="9"/>
      <c r="AU659" s="9"/>
      <c r="AV659" s="9"/>
      <c r="AW659" s="9"/>
      <c r="AX659" s="9"/>
      <c r="AY659" s="9"/>
      <c r="AZ659" s="9"/>
      <c r="BA659" s="9"/>
      <c r="BB659" s="9"/>
      <c r="BC659" s="9"/>
      <c r="BD659" s="9"/>
      <c r="BE659" s="9"/>
      <c r="BF659" s="9"/>
      <c r="BG659" s="9"/>
      <c r="BH659" s="9"/>
      <c r="BI659" s="9"/>
      <c r="BJ659" s="9"/>
      <c r="BK659" s="9"/>
      <c r="BL659" s="9"/>
      <c r="BM659" s="9"/>
    </row>
    <row r="660" spans="1:6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  <c r="AG660" s="9"/>
      <c r="AH660" s="9"/>
      <c r="AI660" s="9"/>
      <c r="AJ660" s="9"/>
      <c r="AK660" s="9"/>
      <c r="AL660" s="9"/>
      <c r="AM660" s="9"/>
      <c r="AN660" s="9"/>
      <c r="AO660" s="9"/>
      <c r="AP660" s="9"/>
      <c r="AQ660" s="9"/>
      <c r="AR660" s="9"/>
      <c r="AS660" s="9"/>
      <c r="AT660" s="9"/>
      <c r="AU660" s="9"/>
      <c r="AV660" s="9"/>
      <c r="AW660" s="9"/>
      <c r="AX660" s="9"/>
      <c r="AY660" s="9"/>
      <c r="AZ660" s="9"/>
      <c r="BA660" s="9"/>
      <c r="BB660" s="9"/>
      <c r="BC660" s="9"/>
      <c r="BD660" s="9"/>
      <c r="BE660" s="9"/>
      <c r="BF660" s="9"/>
      <c r="BG660" s="9"/>
      <c r="BH660" s="9"/>
      <c r="BI660" s="9"/>
      <c r="BJ660" s="9"/>
      <c r="BK660" s="9"/>
      <c r="BL660" s="9"/>
      <c r="BM660" s="9"/>
    </row>
    <row r="661" spans="1:6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  <c r="AG661" s="9"/>
      <c r="AH661" s="9"/>
      <c r="AI661" s="9"/>
      <c r="AJ661" s="9"/>
      <c r="AK661" s="9"/>
      <c r="AL661" s="9"/>
      <c r="AM661" s="9"/>
      <c r="AN661" s="9"/>
      <c r="AO661" s="9"/>
      <c r="AP661" s="9"/>
      <c r="AQ661" s="9"/>
      <c r="AR661" s="9"/>
      <c r="AS661" s="9"/>
      <c r="AT661" s="9"/>
      <c r="AU661" s="9"/>
      <c r="AV661" s="9"/>
      <c r="AW661" s="9"/>
      <c r="AX661" s="9"/>
      <c r="AY661" s="9"/>
      <c r="AZ661" s="9"/>
      <c r="BA661" s="9"/>
      <c r="BB661" s="9"/>
      <c r="BC661" s="9"/>
      <c r="BD661" s="9"/>
      <c r="BE661" s="9"/>
      <c r="BF661" s="9"/>
      <c r="BG661" s="9"/>
      <c r="BH661" s="9"/>
      <c r="BI661" s="9"/>
      <c r="BJ661" s="9"/>
      <c r="BK661" s="9"/>
      <c r="BL661" s="9"/>
      <c r="BM661" s="9"/>
    </row>
    <row r="662" spans="1:6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  <c r="AG662" s="9"/>
      <c r="AH662" s="9"/>
      <c r="AI662" s="9"/>
      <c r="AJ662" s="9"/>
      <c r="AK662" s="9"/>
      <c r="AL662" s="9"/>
      <c r="AM662" s="9"/>
      <c r="AN662" s="9"/>
      <c r="AO662" s="9"/>
      <c r="AP662" s="9"/>
      <c r="AQ662" s="9"/>
      <c r="AR662" s="9"/>
      <c r="AS662" s="9"/>
      <c r="AT662" s="9"/>
      <c r="AU662" s="9"/>
      <c r="AV662" s="9"/>
      <c r="AW662" s="9"/>
      <c r="AX662" s="9"/>
      <c r="AY662" s="9"/>
      <c r="AZ662" s="9"/>
      <c r="BA662" s="9"/>
      <c r="BB662" s="9"/>
      <c r="BC662" s="9"/>
      <c r="BD662" s="9"/>
      <c r="BE662" s="9"/>
      <c r="BF662" s="9"/>
      <c r="BG662" s="9"/>
      <c r="BH662" s="9"/>
      <c r="BI662" s="9"/>
      <c r="BJ662" s="9"/>
      <c r="BK662" s="9"/>
      <c r="BL662" s="9"/>
      <c r="BM662" s="9"/>
    </row>
    <row r="663" spans="1:6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  <c r="AG663" s="9"/>
      <c r="AH663" s="9"/>
      <c r="AI663" s="9"/>
      <c r="AJ663" s="9"/>
      <c r="AK663" s="9"/>
      <c r="AL663" s="9"/>
      <c r="AM663" s="9"/>
      <c r="AN663" s="9"/>
      <c r="AO663" s="9"/>
      <c r="AP663" s="9"/>
      <c r="AQ663" s="9"/>
      <c r="AR663" s="9"/>
      <c r="AS663" s="9"/>
      <c r="AT663" s="9"/>
      <c r="AU663" s="9"/>
      <c r="AV663" s="9"/>
      <c r="AW663" s="9"/>
      <c r="AX663" s="9"/>
      <c r="AY663" s="9"/>
      <c r="AZ663" s="9"/>
      <c r="BA663" s="9"/>
      <c r="BB663" s="9"/>
      <c r="BC663" s="9"/>
      <c r="BD663" s="9"/>
      <c r="BE663" s="9"/>
      <c r="BF663" s="9"/>
      <c r="BG663" s="9"/>
      <c r="BH663" s="9"/>
      <c r="BI663" s="9"/>
      <c r="BJ663" s="9"/>
      <c r="BK663" s="9"/>
      <c r="BL663" s="9"/>
      <c r="BM663" s="9"/>
    </row>
    <row r="664" spans="1:6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  <c r="AG664" s="9"/>
      <c r="AH664" s="9"/>
      <c r="AI664" s="9"/>
      <c r="AJ664" s="9"/>
      <c r="AK664" s="9"/>
      <c r="AL664" s="9"/>
      <c r="AM664" s="9"/>
      <c r="AN664" s="9"/>
      <c r="AO664" s="9"/>
      <c r="AP664" s="9"/>
      <c r="AQ664" s="9"/>
      <c r="AR664" s="9"/>
      <c r="AS664" s="9"/>
      <c r="AT664" s="9"/>
      <c r="AU664" s="9"/>
      <c r="AV664" s="9"/>
      <c r="AW664" s="9"/>
      <c r="AX664" s="9"/>
      <c r="AY664" s="9"/>
      <c r="AZ664" s="9"/>
      <c r="BA664" s="9"/>
      <c r="BB664" s="9"/>
      <c r="BC664" s="9"/>
      <c r="BD664" s="9"/>
      <c r="BE664" s="9"/>
      <c r="BF664" s="9"/>
      <c r="BG664" s="9"/>
      <c r="BH664" s="9"/>
      <c r="BI664" s="9"/>
      <c r="BJ664" s="9"/>
      <c r="BK664" s="9"/>
      <c r="BL664" s="9"/>
      <c r="BM664" s="9"/>
    </row>
    <row r="665" spans="1:6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  <c r="AG665" s="9"/>
      <c r="AH665" s="9"/>
      <c r="AI665" s="9"/>
      <c r="AJ665" s="9"/>
      <c r="AK665" s="9"/>
      <c r="AL665" s="9"/>
      <c r="AM665" s="9"/>
      <c r="AN665" s="9"/>
      <c r="AO665" s="9"/>
      <c r="AP665" s="9"/>
      <c r="AQ665" s="9"/>
      <c r="AR665" s="9"/>
      <c r="AS665" s="9"/>
      <c r="AT665" s="9"/>
      <c r="AU665" s="9"/>
      <c r="AV665" s="9"/>
      <c r="AW665" s="9"/>
      <c r="AX665" s="9"/>
      <c r="AY665" s="9"/>
      <c r="AZ665" s="9"/>
      <c r="BA665" s="9"/>
      <c r="BB665" s="9"/>
      <c r="BC665" s="9"/>
      <c r="BD665" s="9"/>
      <c r="BE665" s="9"/>
      <c r="BF665" s="9"/>
      <c r="BG665" s="9"/>
      <c r="BH665" s="9"/>
      <c r="BI665" s="9"/>
      <c r="BJ665" s="9"/>
      <c r="BK665" s="9"/>
      <c r="BL665" s="9"/>
      <c r="BM665" s="9"/>
    </row>
    <row r="666" spans="1:6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  <c r="AG666" s="9"/>
      <c r="AH666" s="9"/>
      <c r="AI666" s="9"/>
      <c r="AJ666" s="9"/>
      <c r="AK666" s="9"/>
      <c r="AL666" s="9"/>
      <c r="AM666" s="9"/>
      <c r="AN666" s="9"/>
      <c r="AO666" s="9"/>
      <c r="AP666" s="9"/>
      <c r="AQ666" s="9"/>
      <c r="AR666" s="9"/>
      <c r="AS666" s="9"/>
      <c r="AT666" s="9"/>
      <c r="AU666" s="9"/>
      <c r="AV666" s="9"/>
      <c r="AW666" s="9"/>
      <c r="AX666" s="9"/>
      <c r="AY666" s="9"/>
      <c r="AZ666" s="9"/>
      <c r="BA666" s="9"/>
      <c r="BB666" s="9"/>
      <c r="BC666" s="9"/>
      <c r="BD666" s="9"/>
      <c r="BE666" s="9"/>
      <c r="BF666" s="9"/>
      <c r="BG666" s="9"/>
      <c r="BH666" s="9"/>
      <c r="BI666" s="9"/>
      <c r="BJ666" s="9"/>
      <c r="BK666" s="9"/>
      <c r="BL666" s="9"/>
      <c r="BM666" s="9"/>
    </row>
    <row r="667" spans="1:6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  <c r="AG667" s="9"/>
      <c r="AH667" s="9"/>
      <c r="AI667" s="9"/>
      <c r="AJ667" s="9"/>
      <c r="AK667" s="9"/>
      <c r="AL667" s="9"/>
      <c r="AM667" s="9"/>
      <c r="AN667" s="9"/>
      <c r="AO667" s="9"/>
      <c r="AP667" s="9"/>
      <c r="AQ667" s="9"/>
      <c r="AR667" s="9"/>
      <c r="AS667" s="9"/>
      <c r="AT667" s="9"/>
      <c r="AU667" s="9"/>
      <c r="AV667" s="9"/>
      <c r="AW667" s="9"/>
      <c r="AX667" s="9"/>
      <c r="AY667" s="9"/>
      <c r="AZ667" s="9"/>
      <c r="BA667" s="9"/>
      <c r="BB667" s="9"/>
      <c r="BC667" s="9"/>
      <c r="BD667" s="9"/>
      <c r="BE667" s="9"/>
      <c r="BF667" s="9"/>
      <c r="BG667" s="9"/>
      <c r="BH667" s="9"/>
      <c r="BI667" s="9"/>
      <c r="BJ667" s="9"/>
      <c r="BK667" s="9"/>
      <c r="BL667" s="9"/>
      <c r="BM667" s="9"/>
    </row>
    <row r="668" spans="1:6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  <c r="AG668" s="9"/>
      <c r="AH668" s="9"/>
      <c r="AI668" s="9"/>
      <c r="AJ668" s="9"/>
      <c r="AK668" s="9"/>
      <c r="AL668" s="9"/>
      <c r="AM668" s="9"/>
      <c r="AN668" s="9"/>
      <c r="AO668" s="9"/>
      <c r="AP668" s="9"/>
      <c r="AQ668" s="9"/>
      <c r="AR668" s="9"/>
      <c r="AS668" s="9"/>
      <c r="AT668" s="9"/>
      <c r="AU668" s="9"/>
      <c r="AV668" s="9"/>
      <c r="AW668" s="9"/>
      <c r="AX668" s="9"/>
      <c r="AY668" s="9"/>
      <c r="AZ668" s="9"/>
      <c r="BA668" s="9"/>
      <c r="BB668" s="9"/>
      <c r="BC668" s="9"/>
      <c r="BD668" s="9"/>
      <c r="BE668" s="9"/>
      <c r="BF668" s="9"/>
      <c r="BG668" s="9"/>
      <c r="BH668" s="9"/>
      <c r="BI668" s="9"/>
      <c r="BJ668" s="9"/>
      <c r="BK668" s="9"/>
      <c r="BL668" s="9"/>
      <c r="BM668" s="9"/>
    </row>
    <row r="669" spans="1:6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  <c r="AG669" s="9"/>
      <c r="AH669" s="9"/>
      <c r="AI669" s="9"/>
      <c r="AJ669" s="9"/>
      <c r="AK669" s="9"/>
      <c r="AL669" s="9"/>
      <c r="AM669" s="9"/>
      <c r="AN669" s="9"/>
      <c r="AO669" s="9"/>
      <c r="AP669" s="9"/>
      <c r="AQ669" s="9"/>
      <c r="AR669" s="9"/>
      <c r="AS669" s="9"/>
      <c r="AT669" s="9"/>
      <c r="AU669" s="9"/>
      <c r="AV669" s="9"/>
      <c r="AW669" s="9"/>
      <c r="AX669" s="9"/>
      <c r="AY669" s="9"/>
      <c r="AZ669" s="9"/>
      <c r="BA669" s="9"/>
      <c r="BB669" s="9"/>
      <c r="BC669" s="9"/>
      <c r="BD669" s="9"/>
      <c r="BE669" s="9"/>
      <c r="BF669" s="9"/>
      <c r="BG669" s="9"/>
      <c r="BH669" s="9"/>
      <c r="BI669" s="9"/>
      <c r="BJ669" s="9"/>
      <c r="BK669" s="9"/>
      <c r="BL669" s="9"/>
      <c r="BM669" s="9"/>
    </row>
    <row r="670" spans="1:6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  <c r="AG670" s="9"/>
      <c r="AH670" s="9"/>
      <c r="AI670" s="9"/>
      <c r="AJ670" s="9"/>
      <c r="AK670" s="9"/>
      <c r="AL670" s="9"/>
      <c r="AM670" s="9"/>
      <c r="AN670" s="9"/>
      <c r="AO670" s="9"/>
      <c r="AP670" s="9"/>
      <c r="AQ670" s="9"/>
      <c r="AR670" s="9"/>
      <c r="AS670" s="9"/>
      <c r="AT670" s="9"/>
      <c r="AU670" s="9"/>
      <c r="AV670" s="9"/>
      <c r="AW670" s="9"/>
      <c r="AX670" s="9"/>
      <c r="AY670" s="9"/>
      <c r="AZ670" s="9"/>
      <c r="BA670" s="9"/>
      <c r="BB670" s="9"/>
      <c r="BC670" s="9"/>
      <c r="BD670" s="9"/>
      <c r="BE670" s="9"/>
      <c r="BF670" s="9"/>
      <c r="BG670" s="9"/>
      <c r="BH670" s="9"/>
      <c r="BI670" s="9"/>
      <c r="BJ670" s="9"/>
      <c r="BK670" s="9"/>
      <c r="BL670" s="9"/>
      <c r="BM670" s="9"/>
    </row>
    <row r="671" spans="1:6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  <c r="AG671" s="9"/>
      <c r="AH671" s="9"/>
      <c r="AI671" s="9"/>
      <c r="AJ671" s="9"/>
      <c r="AK671" s="9"/>
      <c r="AL671" s="9"/>
      <c r="AM671" s="9"/>
      <c r="AN671" s="9"/>
      <c r="AO671" s="9"/>
      <c r="AP671" s="9"/>
      <c r="AQ671" s="9"/>
      <c r="AR671" s="9"/>
      <c r="AS671" s="9"/>
      <c r="AT671" s="9"/>
      <c r="AU671" s="9"/>
      <c r="AV671" s="9"/>
      <c r="AW671" s="9"/>
      <c r="AX671" s="9"/>
      <c r="AY671" s="9"/>
      <c r="AZ671" s="9"/>
      <c r="BA671" s="9"/>
      <c r="BB671" s="9"/>
      <c r="BC671" s="9"/>
      <c r="BD671" s="9"/>
      <c r="BE671" s="9"/>
      <c r="BF671" s="9"/>
      <c r="BG671" s="9"/>
      <c r="BH671" s="9"/>
      <c r="BI671" s="9"/>
      <c r="BJ671" s="9"/>
      <c r="BK671" s="9"/>
      <c r="BL671" s="9"/>
      <c r="BM671" s="9"/>
    </row>
    <row r="672" spans="1:6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  <c r="AG672" s="9"/>
      <c r="AH672" s="9"/>
      <c r="AI672" s="9"/>
      <c r="AJ672" s="9"/>
      <c r="AK672" s="9"/>
      <c r="AL672" s="9"/>
      <c r="AM672" s="9"/>
      <c r="AN672" s="9"/>
      <c r="AO672" s="9"/>
      <c r="AP672" s="9"/>
      <c r="AQ672" s="9"/>
      <c r="AR672" s="9"/>
      <c r="AS672" s="9"/>
      <c r="AT672" s="9"/>
      <c r="AU672" s="9"/>
      <c r="AV672" s="9"/>
      <c r="AW672" s="9"/>
      <c r="AX672" s="9"/>
      <c r="AY672" s="9"/>
      <c r="AZ672" s="9"/>
      <c r="BA672" s="9"/>
      <c r="BB672" s="9"/>
      <c r="BC672" s="9"/>
      <c r="BD672" s="9"/>
      <c r="BE672" s="9"/>
      <c r="BF672" s="9"/>
      <c r="BG672" s="9"/>
      <c r="BH672" s="9"/>
      <c r="BI672" s="9"/>
      <c r="BJ672" s="9"/>
      <c r="BK672" s="9"/>
      <c r="BL672" s="9"/>
      <c r="BM672" s="9"/>
    </row>
    <row r="673" spans="1:6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  <c r="AG673" s="9"/>
      <c r="AH673" s="9"/>
      <c r="AI673" s="9"/>
      <c r="AJ673" s="9"/>
      <c r="AK673" s="9"/>
      <c r="AL673" s="9"/>
      <c r="AM673" s="9"/>
      <c r="AN673" s="9"/>
      <c r="AO673" s="9"/>
      <c r="AP673" s="9"/>
      <c r="AQ673" s="9"/>
      <c r="AR673" s="9"/>
      <c r="AS673" s="9"/>
      <c r="AT673" s="9"/>
      <c r="AU673" s="9"/>
      <c r="AV673" s="9"/>
      <c r="AW673" s="9"/>
      <c r="AX673" s="9"/>
      <c r="AY673" s="9"/>
      <c r="AZ673" s="9"/>
      <c r="BA673" s="9"/>
      <c r="BB673" s="9"/>
      <c r="BC673" s="9"/>
      <c r="BD673" s="9"/>
      <c r="BE673" s="9"/>
      <c r="BF673" s="9"/>
      <c r="BG673" s="9"/>
      <c r="BH673" s="9"/>
      <c r="BI673" s="9"/>
      <c r="BJ673" s="9"/>
      <c r="BK673" s="9"/>
      <c r="BL673" s="9"/>
      <c r="BM673" s="9"/>
    </row>
    <row r="674" spans="1:6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  <c r="AG674" s="9"/>
      <c r="AH674" s="9"/>
      <c r="AI674" s="9"/>
      <c r="AJ674" s="9"/>
      <c r="AK674" s="9"/>
      <c r="AL674" s="9"/>
      <c r="AM674" s="9"/>
      <c r="AN674" s="9"/>
      <c r="AO674" s="9"/>
      <c r="AP674" s="9"/>
      <c r="AQ674" s="9"/>
      <c r="AR674" s="9"/>
      <c r="AS674" s="9"/>
      <c r="AT674" s="9"/>
      <c r="AU674" s="9"/>
      <c r="AV674" s="9"/>
      <c r="AW674" s="9"/>
      <c r="AX674" s="9"/>
      <c r="AY674" s="9"/>
      <c r="AZ674" s="9"/>
      <c r="BA674" s="9"/>
      <c r="BB674" s="9"/>
      <c r="BC674" s="9"/>
      <c r="BD674" s="9"/>
      <c r="BE674" s="9"/>
      <c r="BF674" s="9"/>
      <c r="BG674" s="9"/>
      <c r="BH674" s="9"/>
      <c r="BI674" s="9"/>
      <c r="BJ674" s="9"/>
      <c r="BK674" s="9"/>
      <c r="BL674" s="9"/>
      <c r="BM674" s="9"/>
    </row>
    <row r="675" spans="1:6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  <c r="AG675" s="9"/>
      <c r="AH675" s="9"/>
      <c r="AI675" s="9"/>
      <c r="AJ675" s="9"/>
      <c r="AK675" s="9"/>
      <c r="AL675" s="9"/>
      <c r="AM675" s="9"/>
      <c r="AN675" s="9"/>
      <c r="AO675" s="9"/>
      <c r="AP675" s="9"/>
      <c r="AQ675" s="9"/>
      <c r="AR675" s="9"/>
      <c r="AS675" s="9"/>
      <c r="AT675" s="9"/>
      <c r="AU675" s="9"/>
      <c r="AV675" s="9"/>
      <c r="AW675" s="9"/>
      <c r="AX675" s="9"/>
      <c r="AY675" s="9"/>
      <c r="AZ675" s="9"/>
      <c r="BA675" s="9"/>
      <c r="BB675" s="9"/>
      <c r="BC675" s="9"/>
      <c r="BD675" s="9"/>
      <c r="BE675" s="9"/>
      <c r="BF675" s="9"/>
      <c r="BG675" s="9"/>
      <c r="BH675" s="9"/>
      <c r="BI675" s="9"/>
      <c r="BJ675" s="9"/>
      <c r="BK675" s="9"/>
      <c r="BL675" s="9"/>
      <c r="BM675" s="9"/>
    </row>
    <row r="676" spans="1:6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  <c r="AG676" s="9"/>
      <c r="AH676" s="9"/>
      <c r="AI676" s="9"/>
      <c r="AJ676" s="9"/>
      <c r="AK676" s="9"/>
      <c r="AL676" s="9"/>
      <c r="AM676" s="9"/>
      <c r="AN676" s="9"/>
      <c r="AO676" s="9"/>
      <c r="AP676" s="9"/>
      <c r="AQ676" s="9"/>
      <c r="AR676" s="9"/>
      <c r="AS676" s="9"/>
      <c r="AT676" s="9"/>
      <c r="AU676" s="9"/>
      <c r="AV676" s="9"/>
      <c r="AW676" s="9"/>
      <c r="AX676" s="9"/>
      <c r="AY676" s="9"/>
      <c r="AZ676" s="9"/>
      <c r="BA676" s="9"/>
      <c r="BB676" s="9"/>
      <c r="BC676" s="9"/>
      <c r="BD676" s="9"/>
      <c r="BE676" s="9"/>
      <c r="BF676" s="9"/>
      <c r="BG676" s="9"/>
      <c r="BH676" s="9"/>
      <c r="BI676" s="9"/>
      <c r="BJ676" s="9"/>
      <c r="BK676" s="9"/>
      <c r="BL676" s="9"/>
      <c r="BM676" s="9"/>
    </row>
    <row r="677" spans="1:6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  <c r="AG677" s="9"/>
      <c r="AH677" s="9"/>
      <c r="AI677" s="9"/>
      <c r="AJ677" s="9"/>
      <c r="AK677" s="9"/>
      <c r="AL677" s="9"/>
      <c r="AM677" s="9"/>
      <c r="AN677" s="9"/>
      <c r="AO677" s="9"/>
      <c r="AP677" s="9"/>
      <c r="AQ677" s="9"/>
      <c r="AR677" s="9"/>
      <c r="AS677" s="9"/>
      <c r="AT677" s="9"/>
      <c r="AU677" s="9"/>
      <c r="AV677" s="9"/>
      <c r="AW677" s="9"/>
      <c r="AX677" s="9"/>
      <c r="AY677" s="9"/>
      <c r="AZ677" s="9"/>
      <c r="BA677" s="9"/>
      <c r="BB677" s="9"/>
      <c r="BC677" s="9"/>
      <c r="BD677" s="9"/>
      <c r="BE677" s="9"/>
      <c r="BF677" s="9"/>
      <c r="BG677" s="9"/>
      <c r="BH677" s="9"/>
      <c r="BI677" s="9"/>
      <c r="BJ677" s="9"/>
      <c r="BK677" s="9"/>
      <c r="BL677" s="9"/>
      <c r="BM677" s="9"/>
    </row>
    <row r="678" spans="1:6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  <c r="AG678" s="9"/>
      <c r="AH678" s="9"/>
      <c r="AI678" s="9"/>
      <c r="AJ678" s="9"/>
      <c r="AK678" s="9"/>
      <c r="AL678" s="9"/>
      <c r="AM678" s="9"/>
      <c r="AN678" s="9"/>
      <c r="AO678" s="9"/>
      <c r="AP678" s="9"/>
      <c r="AQ678" s="9"/>
      <c r="AR678" s="9"/>
      <c r="AS678" s="9"/>
      <c r="AT678" s="9"/>
      <c r="AU678" s="9"/>
      <c r="AV678" s="9"/>
      <c r="AW678" s="9"/>
      <c r="AX678" s="9"/>
      <c r="AY678" s="9"/>
      <c r="AZ678" s="9"/>
      <c r="BA678" s="9"/>
      <c r="BB678" s="9"/>
      <c r="BC678" s="9"/>
      <c r="BD678" s="9"/>
      <c r="BE678" s="9"/>
      <c r="BF678" s="9"/>
      <c r="BG678" s="9"/>
      <c r="BH678" s="9"/>
      <c r="BI678" s="9"/>
      <c r="BJ678" s="9"/>
      <c r="BK678" s="9"/>
      <c r="BL678" s="9"/>
      <c r="BM678" s="9"/>
    </row>
    <row r="679" spans="1:6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  <c r="AG679" s="9"/>
      <c r="AH679" s="9"/>
      <c r="AI679" s="9"/>
      <c r="AJ679" s="9"/>
      <c r="AK679" s="9"/>
      <c r="AL679" s="9"/>
      <c r="AM679" s="9"/>
      <c r="AN679" s="9"/>
      <c r="AO679" s="9"/>
      <c r="AP679" s="9"/>
      <c r="AQ679" s="9"/>
      <c r="AR679" s="9"/>
      <c r="AS679" s="9"/>
      <c r="AT679" s="9"/>
      <c r="AU679" s="9"/>
      <c r="AV679" s="9"/>
      <c r="AW679" s="9"/>
      <c r="AX679" s="9"/>
      <c r="AY679" s="9"/>
      <c r="AZ679" s="9"/>
      <c r="BA679" s="9"/>
      <c r="BB679" s="9"/>
      <c r="BC679" s="9"/>
      <c r="BD679" s="9"/>
      <c r="BE679" s="9"/>
      <c r="BF679" s="9"/>
      <c r="BG679" s="9"/>
      <c r="BH679" s="9"/>
      <c r="BI679" s="9"/>
      <c r="BJ679" s="9"/>
      <c r="BK679" s="9"/>
      <c r="BL679" s="9"/>
      <c r="BM679" s="9"/>
    </row>
    <row r="680" spans="1:6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  <c r="AG680" s="9"/>
      <c r="AH680" s="9"/>
      <c r="AI680" s="9"/>
      <c r="AJ680" s="9"/>
      <c r="AK680" s="9"/>
      <c r="AL680" s="9"/>
      <c r="AM680" s="9"/>
      <c r="AN680" s="9"/>
      <c r="AO680" s="9"/>
      <c r="AP680" s="9"/>
      <c r="AQ680" s="9"/>
      <c r="AR680" s="9"/>
      <c r="AS680" s="9"/>
      <c r="AT680" s="9"/>
      <c r="AU680" s="9"/>
      <c r="AV680" s="9"/>
      <c r="AW680" s="9"/>
      <c r="AX680" s="9"/>
      <c r="AY680" s="9"/>
      <c r="AZ680" s="9"/>
      <c r="BA680" s="9"/>
      <c r="BB680" s="9"/>
      <c r="BC680" s="9"/>
      <c r="BD680" s="9"/>
      <c r="BE680" s="9"/>
      <c r="BF680" s="9"/>
      <c r="BG680" s="9"/>
      <c r="BH680" s="9"/>
      <c r="BI680" s="9"/>
      <c r="BJ680" s="9"/>
      <c r="BK680" s="9"/>
      <c r="BL680" s="9"/>
      <c r="BM680" s="9"/>
    </row>
    <row r="681" spans="1:6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  <c r="AG681" s="9"/>
      <c r="AH681" s="9"/>
      <c r="AI681" s="9"/>
      <c r="AJ681" s="9"/>
      <c r="AK681" s="9"/>
      <c r="AL681" s="9"/>
      <c r="AM681" s="9"/>
      <c r="AN681" s="9"/>
      <c r="AO681" s="9"/>
      <c r="AP681" s="9"/>
      <c r="AQ681" s="9"/>
      <c r="AR681" s="9"/>
      <c r="AS681" s="9"/>
      <c r="AT681" s="9"/>
      <c r="AU681" s="9"/>
      <c r="AV681" s="9"/>
      <c r="AW681" s="9"/>
      <c r="AX681" s="9"/>
      <c r="AY681" s="9"/>
      <c r="AZ681" s="9"/>
      <c r="BA681" s="9"/>
      <c r="BB681" s="9"/>
      <c r="BC681" s="9"/>
      <c r="BD681" s="9"/>
      <c r="BE681" s="9"/>
      <c r="BF681" s="9"/>
      <c r="BG681" s="9"/>
      <c r="BH681" s="9"/>
      <c r="BI681" s="9"/>
      <c r="BJ681" s="9"/>
      <c r="BK681" s="9"/>
      <c r="BL681" s="9"/>
      <c r="BM681" s="9"/>
    </row>
    <row r="682" spans="1:6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  <c r="AG682" s="9"/>
      <c r="AH682" s="9"/>
      <c r="AI682" s="9"/>
      <c r="AJ682" s="9"/>
      <c r="AK682" s="9"/>
      <c r="AL682" s="9"/>
      <c r="AM682" s="9"/>
      <c r="AN682" s="9"/>
      <c r="AO682" s="9"/>
      <c r="AP682" s="9"/>
      <c r="AQ682" s="9"/>
      <c r="AR682" s="9"/>
      <c r="AS682" s="9"/>
      <c r="AT682" s="9"/>
      <c r="AU682" s="9"/>
      <c r="AV682" s="9"/>
      <c r="AW682" s="9"/>
      <c r="AX682" s="9"/>
      <c r="AY682" s="9"/>
      <c r="AZ682" s="9"/>
      <c r="BA682" s="9"/>
      <c r="BB682" s="9"/>
      <c r="BC682" s="9"/>
      <c r="BD682" s="9"/>
      <c r="BE682" s="9"/>
      <c r="BF682" s="9"/>
      <c r="BG682" s="9"/>
      <c r="BH682" s="9"/>
      <c r="BI682" s="9"/>
      <c r="BJ682" s="9"/>
      <c r="BK682" s="9"/>
      <c r="BL682" s="9"/>
      <c r="BM682" s="9"/>
    </row>
    <row r="683" spans="1:6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  <c r="AG683" s="9"/>
      <c r="AH683" s="9"/>
      <c r="AI683" s="9"/>
      <c r="AJ683" s="9"/>
      <c r="AK683" s="9"/>
      <c r="AL683" s="9"/>
      <c r="AM683" s="9"/>
      <c r="AN683" s="9"/>
      <c r="AO683" s="9"/>
      <c r="AP683" s="9"/>
      <c r="AQ683" s="9"/>
      <c r="AR683" s="9"/>
      <c r="AS683" s="9"/>
      <c r="AT683" s="9"/>
      <c r="AU683" s="9"/>
      <c r="AV683" s="9"/>
      <c r="AW683" s="9"/>
      <c r="AX683" s="9"/>
      <c r="AY683" s="9"/>
      <c r="AZ683" s="9"/>
      <c r="BA683" s="9"/>
      <c r="BB683" s="9"/>
      <c r="BC683" s="9"/>
      <c r="BD683" s="9"/>
      <c r="BE683" s="9"/>
      <c r="BF683" s="9"/>
      <c r="BG683" s="9"/>
      <c r="BH683" s="9"/>
      <c r="BI683" s="9"/>
      <c r="BJ683" s="9"/>
      <c r="BK683" s="9"/>
      <c r="BL683" s="9"/>
      <c r="BM683" s="9"/>
    </row>
    <row r="684" spans="1:6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  <c r="AG684" s="9"/>
      <c r="AH684" s="9"/>
      <c r="AI684" s="9"/>
      <c r="AJ684" s="9"/>
      <c r="AK684" s="9"/>
      <c r="AL684" s="9"/>
      <c r="AM684" s="9"/>
      <c r="AN684" s="9"/>
      <c r="AO684" s="9"/>
      <c r="AP684" s="9"/>
      <c r="AQ684" s="9"/>
      <c r="AR684" s="9"/>
      <c r="AS684" s="9"/>
      <c r="AT684" s="9"/>
      <c r="AU684" s="9"/>
      <c r="AV684" s="9"/>
      <c r="AW684" s="9"/>
      <c r="AX684" s="9"/>
      <c r="AY684" s="9"/>
      <c r="AZ684" s="9"/>
      <c r="BA684" s="9"/>
      <c r="BB684" s="9"/>
      <c r="BC684" s="9"/>
      <c r="BD684" s="9"/>
      <c r="BE684" s="9"/>
      <c r="BF684" s="9"/>
      <c r="BG684" s="9"/>
      <c r="BH684" s="9"/>
      <c r="BI684" s="9"/>
      <c r="BJ684" s="9"/>
      <c r="BK684" s="9"/>
      <c r="BL684" s="9"/>
      <c r="BM684" s="9"/>
    </row>
    <row r="685" spans="1:6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  <c r="AG685" s="9"/>
      <c r="AH685" s="9"/>
      <c r="AI685" s="9"/>
      <c r="AJ685" s="9"/>
      <c r="AK685" s="9"/>
      <c r="AL685" s="9"/>
      <c r="AM685" s="9"/>
      <c r="AN685" s="9"/>
      <c r="AO685" s="9"/>
      <c r="AP685" s="9"/>
      <c r="AQ685" s="9"/>
      <c r="AR685" s="9"/>
      <c r="AS685" s="9"/>
      <c r="AT685" s="9"/>
      <c r="AU685" s="9"/>
      <c r="AV685" s="9"/>
      <c r="AW685" s="9"/>
      <c r="AX685" s="9"/>
      <c r="AY685" s="9"/>
      <c r="AZ685" s="9"/>
      <c r="BA685" s="9"/>
      <c r="BB685" s="9"/>
      <c r="BC685" s="9"/>
      <c r="BD685" s="9"/>
      <c r="BE685" s="9"/>
      <c r="BF685" s="9"/>
      <c r="BG685" s="9"/>
      <c r="BH685" s="9"/>
      <c r="BI685" s="9"/>
      <c r="BJ685" s="9"/>
      <c r="BK685" s="9"/>
      <c r="BL685" s="9"/>
      <c r="BM685" s="9"/>
    </row>
    <row r="686" spans="1:6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  <c r="AG686" s="9"/>
      <c r="AH686" s="9"/>
      <c r="AI686" s="9"/>
      <c r="AJ686" s="9"/>
      <c r="AK686" s="9"/>
      <c r="AL686" s="9"/>
      <c r="AM686" s="9"/>
      <c r="AN686" s="9"/>
      <c r="AO686" s="9"/>
      <c r="AP686" s="9"/>
      <c r="AQ686" s="9"/>
      <c r="AR686" s="9"/>
      <c r="AS686" s="9"/>
      <c r="AT686" s="9"/>
      <c r="AU686" s="9"/>
      <c r="AV686" s="9"/>
      <c r="AW686" s="9"/>
      <c r="AX686" s="9"/>
      <c r="AY686" s="9"/>
      <c r="AZ686" s="9"/>
      <c r="BA686" s="9"/>
      <c r="BB686" s="9"/>
      <c r="BC686" s="9"/>
      <c r="BD686" s="9"/>
      <c r="BE686" s="9"/>
      <c r="BF686" s="9"/>
      <c r="BG686" s="9"/>
      <c r="BH686" s="9"/>
      <c r="BI686" s="9"/>
      <c r="BJ686" s="9"/>
      <c r="BK686" s="9"/>
      <c r="BL686" s="9"/>
      <c r="BM686" s="9"/>
    </row>
    <row r="687" spans="1:6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  <c r="AG687" s="9"/>
      <c r="AH687" s="9"/>
      <c r="AI687" s="9"/>
      <c r="AJ687" s="9"/>
      <c r="AK687" s="9"/>
      <c r="AL687" s="9"/>
      <c r="AM687" s="9"/>
      <c r="AN687" s="9"/>
      <c r="AO687" s="9"/>
      <c r="AP687" s="9"/>
      <c r="AQ687" s="9"/>
      <c r="AR687" s="9"/>
      <c r="AS687" s="9"/>
      <c r="AT687" s="9"/>
      <c r="AU687" s="9"/>
      <c r="AV687" s="9"/>
      <c r="AW687" s="9"/>
      <c r="AX687" s="9"/>
      <c r="AY687" s="9"/>
      <c r="AZ687" s="9"/>
      <c r="BA687" s="9"/>
      <c r="BB687" s="9"/>
      <c r="BC687" s="9"/>
      <c r="BD687" s="9"/>
      <c r="BE687" s="9"/>
      <c r="BF687" s="9"/>
      <c r="BG687" s="9"/>
      <c r="BH687" s="9"/>
      <c r="BI687" s="9"/>
      <c r="BJ687" s="9"/>
      <c r="BK687" s="9"/>
      <c r="BL687" s="9"/>
      <c r="BM687" s="9"/>
    </row>
    <row r="688" spans="1:6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  <c r="AG688" s="9"/>
      <c r="AH688" s="9"/>
      <c r="AI688" s="9"/>
      <c r="AJ688" s="9"/>
      <c r="AK688" s="9"/>
      <c r="AL688" s="9"/>
      <c r="AM688" s="9"/>
      <c r="AN688" s="9"/>
      <c r="AO688" s="9"/>
      <c r="AP688" s="9"/>
      <c r="AQ688" s="9"/>
      <c r="AR688" s="9"/>
      <c r="AS688" s="9"/>
      <c r="AT688" s="9"/>
      <c r="AU688" s="9"/>
      <c r="AV688" s="9"/>
      <c r="AW688" s="9"/>
      <c r="AX688" s="9"/>
      <c r="AY688" s="9"/>
      <c r="AZ688" s="9"/>
      <c r="BA688" s="9"/>
      <c r="BB688" s="9"/>
      <c r="BC688" s="9"/>
      <c r="BD688" s="9"/>
      <c r="BE688" s="9"/>
      <c r="BF688" s="9"/>
      <c r="BG688" s="9"/>
      <c r="BH688" s="9"/>
      <c r="BI688" s="9"/>
      <c r="BJ688" s="9"/>
      <c r="BK688" s="9"/>
      <c r="BL688" s="9"/>
      <c r="BM688" s="9"/>
    </row>
    <row r="689" spans="1:6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  <c r="AG689" s="9"/>
      <c r="AH689" s="9"/>
      <c r="AI689" s="9"/>
      <c r="AJ689" s="9"/>
      <c r="AK689" s="9"/>
      <c r="AL689" s="9"/>
      <c r="AM689" s="9"/>
      <c r="AN689" s="9"/>
      <c r="AO689" s="9"/>
      <c r="AP689" s="9"/>
      <c r="AQ689" s="9"/>
      <c r="AR689" s="9"/>
      <c r="AS689" s="9"/>
      <c r="AT689" s="9"/>
      <c r="AU689" s="9"/>
      <c r="AV689" s="9"/>
      <c r="AW689" s="9"/>
      <c r="AX689" s="9"/>
      <c r="AY689" s="9"/>
      <c r="AZ689" s="9"/>
      <c r="BA689" s="9"/>
      <c r="BB689" s="9"/>
      <c r="BC689" s="9"/>
      <c r="BD689" s="9"/>
      <c r="BE689" s="9"/>
      <c r="BF689" s="9"/>
      <c r="BG689" s="9"/>
      <c r="BH689" s="9"/>
      <c r="BI689" s="9"/>
      <c r="BJ689" s="9"/>
      <c r="BK689" s="9"/>
      <c r="BL689" s="9"/>
      <c r="BM689" s="9"/>
    </row>
    <row r="690" spans="1:6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  <c r="AG690" s="9"/>
      <c r="AH690" s="9"/>
      <c r="AI690" s="9"/>
      <c r="AJ690" s="9"/>
      <c r="AK690" s="9"/>
      <c r="AL690" s="9"/>
      <c r="AM690" s="9"/>
      <c r="AN690" s="9"/>
      <c r="AO690" s="9"/>
      <c r="AP690" s="9"/>
      <c r="AQ690" s="9"/>
      <c r="AR690" s="9"/>
      <c r="AS690" s="9"/>
      <c r="AT690" s="9"/>
      <c r="AU690" s="9"/>
      <c r="AV690" s="9"/>
      <c r="AW690" s="9"/>
      <c r="AX690" s="9"/>
      <c r="AY690" s="9"/>
      <c r="AZ690" s="9"/>
      <c r="BA690" s="9"/>
      <c r="BB690" s="9"/>
      <c r="BC690" s="9"/>
      <c r="BD690" s="9"/>
      <c r="BE690" s="9"/>
      <c r="BF690" s="9"/>
      <c r="BG690" s="9"/>
      <c r="BH690" s="9"/>
      <c r="BI690" s="9"/>
      <c r="BJ690" s="9"/>
      <c r="BK690" s="9"/>
      <c r="BL690" s="9"/>
      <c r="BM690" s="9"/>
    </row>
    <row r="691" spans="1:6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  <c r="AG691" s="9"/>
      <c r="AH691" s="9"/>
      <c r="AI691" s="9"/>
      <c r="AJ691" s="9"/>
      <c r="AK691" s="9"/>
      <c r="AL691" s="9"/>
      <c r="AM691" s="9"/>
      <c r="AN691" s="9"/>
      <c r="AO691" s="9"/>
      <c r="AP691" s="9"/>
      <c r="AQ691" s="9"/>
      <c r="AR691" s="9"/>
      <c r="AS691" s="9"/>
      <c r="AT691" s="9"/>
      <c r="AU691" s="9"/>
      <c r="AV691" s="9"/>
      <c r="AW691" s="9"/>
      <c r="AX691" s="9"/>
      <c r="AY691" s="9"/>
      <c r="AZ691" s="9"/>
      <c r="BA691" s="9"/>
      <c r="BB691" s="9"/>
      <c r="BC691" s="9"/>
      <c r="BD691" s="9"/>
      <c r="BE691" s="9"/>
      <c r="BF691" s="9"/>
      <c r="BG691" s="9"/>
      <c r="BH691" s="9"/>
      <c r="BI691" s="9"/>
      <c r="BJ691" s="9"/>
      <c r="BK691" s="9"/>
      <c r="BL691" s="9"/>
      <c r="BM691" s="9"/>
    </row>
    <row r="692" spans="1:6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  <c r="AG692" s="9"/>
      <c r="AH692" s="9"/>
      <c r="AI692" s="9"/>
      <c r="AJ692" s="9"/>
      <c r="AK692" s="9"/>
      <c r="AL692" s="9"/>
      <c r="AM692" s="9"/>
      <c r="AN692" s="9"/>
      <c r="AO692" s="9"/>
      <c r="AP692" s="9"/>
      <c r="AQ692" s="9"/>
      <c r="AR692" s="9"/>
      <c r="AS692" s="9"/>
      <c r="AT692" s="9"/>
      <c r="AU692" s="9"/>
      <c r="AV692" s="9"/>
      <c r="AW692" s="9"/>
      <c r="AX692" s="9"/>
      <c r="AY692" s="9"/>
      <c r="AZ692" s="9"/>
      <c r="BA692" s="9"/>
      <c r="BB692" s="9"/>
      <c r="BC692" s="9"/>
      <c r="BD692" s="9"/>
      <c r="BE692" s="9"/>
      <c r="BF692" s="9"/>
      <c r="BG692" s="9"/>
      <c r="BH692" s="9"/>
      <c r="BI692" s="9"/>
      <c r="BJ692" s="9"/>
      <c r="BK692" s="9"/>
      <c r="BL692" s="9"/>
      <c r="BM692" s="9"/>
    </row>
    <row r="693" spans="1:6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  <c r="AG693" s="9"/>
      <c r="AH693" s="9"/>
      <c r="AI693" s="9"/>
      <c r="AJ693" s="9"/>
      <c r="AK693" s="9"/>
      <c r="AL693" s="9"/>
      <c r="AM693" s="9"/>
      <c r="AN693" s="9"/>
      <c r="AO693" s="9"/>
      <c r="AP693" s="9"/>
      <c r="AQ693" s="9"/>
      <c r="AR693" s="9"/>
      <c r="AS693" s="9"/>
      <c r="AT693" s="9"/>
      <c r="AU693" s="9"/>
      <c r="AV693" s="9"/>
      <c r="AW693" s="9"/>
      <c r="AX693" s="9"/>
      <c r="AY693" s="9"/>
      <c r="AZ693" s="9"/>
      <c r="BA693" s="9"/>
      <c r="BB693" s="9"/>
      <c r="BC693" s="9"/>
      <c r="BD693" s="9"/>
      <c r="BE693" s="9"/>
      <c r="BF693" s="9"/>
      <c r="BG693" s="9"/>
      <c r="BH693" s="9"/>
      <c r="BI693" s="9"/>
      <c r="BJ693" s="9"/>
      <c r="BK693" s="9"/>
      <c r="BL693" s="9"/>
      <c r="BM693" s="9"/>
    </row>
    <row r="694" spans="1:6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</row>
    <row r="695" spans="1:6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  <c r="AG695" s="9"/>
      <c r="AH695" s="9"/>
      <c r="AI695" s="9"/>
      <c r="AJ695" s="9"/>
      <c r="AK695" s="9"/>
      <c r="AL695" s="9"/>
      <c r="AM695" s="9"/>
      <c r="AN695" s="9"/>
      <c r="AO695" s="9"/>
      <c r="AP695" s="9"/>
      <c r="AQ695" s="9"/>
      <c r="AR695" s="9"/>
      <c r="AS695" s="9"/>
      <c r="AT695" s="9"/>
      <c r="AU695" s="9"/>
      <c r="AV695" s="9"/>
      <c r="AW695" s="9"/>
      <c r="AX695" s="9"/>
      <c r="AY695" s="9"/>
      <c r="AZ695" s="9"/>
      <c r="BA695" s="9"/>
      <c r="BB695" s="9"/>
      <c r="BC695" s="9"/>
      <c r="BD695" s="9"/>
      <c r="BE695" s="9"/>
      <c r="BF695" s="9"/>
      <c r="BG695" s="9"/>
      <c r="BH695" s="9"/>
      <c r="BI695" s="9"/>
      <c r="BJ695" s="9"/>
      <c r="BK695" s="9"/>
      <c r="BL695" s="9"/>
      <c r="BM695" s="9"/>
    </row>
    <row r="696" spans="1:6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  <c r="AG696" s="9"/>
      <c r="AH696" s="9"/>
      <c r="AI696" s="9"/>
      <c r="AJ696" s="9"/>
      <c r="AK696" s="9"/>
      <c r="AL696" s="9"/>
      <c r="AM696" s="9"/>
      <c r="AN696" s="9"/>
      <c r="AO696" s="9"/>
      <c r="AP696" s="9"/>
      <c r="AQ696" s="9"/>
      <c r="AR696" s="9"/>
      <c r="AS696" s="9"/>
      <c r="AT696" s="9"/>
      <c r="AU696" s="9"/>
      <c r="AV696" s="9"/>
      <c r="AW696" s="9"/>
      <c r="AX696" s="9"/>
      <c r="AY696" s="9"/>
      <c r="AZ696" s="9"/>
      <c r="BA696" s="9"/>
      <c r="BB696" s="9"/>
      <c r="BC696" s="9"/>
      <c r="BD696" s="9"/>
      <c r="BE696" s="9"/>
      <c r="BF696" s="9"/>
      <c r="BG696" s="9"/>
      <c r="BH696" s="9"/>
      <c r="BI696" s="9"/>
      <c r="BJ696" s="9"/>
      <c r="BK696" s="9"/>
      <c r="BL696" s="9"/>
      <c r="BM696" s="9"/>
    </row>
    <row r="697" spans="1:6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  <c r="AG697" s="9"/>
      <c r="AH697" s="9"/>
      <c r="AI697" s="9"/>
      <c r="AJ697" s="9"/>
      <c r="AK697" s="9"/>
      <c r="AL697" s="9"/>
      <c r="AM697" s="9"/>
      <c r="AN697" s="9"/>
      <c r="AO697" s="9"/>
      <c r="AP697" s="9"/>
      <c r="AQ697" s="9"/>
      <c r="AR697" s="9"/>
      <c r="AS697" s="9"/>
      <c r="AT697" s="9"/>
      <c r="AU697" s="9"/>
      <c r="AV697" s="9"/>
      <c r="AW697" s="9"/>
      <c r="AX697" s="9"/>
      <c r="AY697" s="9"/>
      <c r="AZ697" s="9"/>
      <c r="BA697" s="9"/>
      <c r="BB697" s="9"/>
      <c r="BC697" s="9"/>
      <c r="BD697" s="9"/>
      <c r="BE697" s="9"/>
      <c r="BF697" s="9"/>
      <c r="BG697" s="9"/>
      <c r="BH697" s="9"/>
      <c r="BI697" s="9"/>
      <c r="BJ697" s="9"/>
      <c r="BK697" s="9"/>
      <c r="BL697" s="9"/>
      <c r="BM697" s="9"/>
    </row>
    <row r="698" spans="1:6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  <c r="AG698" s="9"/>
      <c r="AH698" s="9"/>
      <c r="AI698" s="9"/>
      <c r="AJ698" s="9"/>
      <c r="AK698" s="9"/>
      <c r="AL698" s="9"/>
      <c r="AM698" s="9"/>
      <c r="AN698" s="9"/>
      <c r="AO698" s="9"/>
      <c r="AP698" s="9"/>
      <c r="AQ698" s="9"/>
      <c r="AR698" s="9"/>
      <c r="AS698" s="9"/>
      <c r="AT698" s="9"/>
      <c r="AU698" s="9"/>
      <c r="AV698" s="9"/>
      <c r="AW698" s="9"/>
      <c r="AX698" s="9"/>
      <c r="AY698" s="9"/>
      <c r="AZ698" s="9"/>
      <c r="BA698" s="9"/>
      <c r="BB698" s="9"/>
      <c r="BC698" s="9"/>
      <c r="BD698" s="9"/>
      <c r="BE698" s="9"/>
      <c r="BF698" s="9"/>
      <c r="BG698" s="9"/>
      <c r="BH698" s="9"/>
      <c r="BI698" s="9"/>
      <c r="BJ698" s="9"/>
      <c r="BK698" s="9"/>
      <c r="BL698" s="9"/>
      <c r="BM698" s="9"/>
    </row>
    <row r="699" spans="1:6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  <c r="AG699" s="9"/>
      <c r="AH699" s="9"/>
      <c r="AI699" s="9"/>
      <c r="AJ699" s="9"/>
      <c r="AK699" s="9"/>
      <c r="AL699" s="9"/>
      <c r="AM699" s="9"/>
      <c r="AN699" s="9"/>
      <c r="AO699" s="9"/>
      <c r="AP699" s="9"/>
      <c r="AQ699" s="9"/>
      <c r="AR699" s="9"/>
      <c r="AS699" s="9"/>
      <c r="AT699" s="9"/>
      <c r="AU699" s="9"/>
      <c r="AV699" s="9"/>
      <c r="AW699" s="9"/>
      <c r="AX699" s="9"/>
      <c r="AY699" s="9"/>
      <c r="AZ699" s="9"/>
      <c r="BA699" s="9"/>
      <c r="BB699" s="9"/>
      <c r="BC699" s="9"/>
      <c r="BD699" s="9"/>
      <c r="BE699" s="9"/>
      <c r="BF699" s="9"/>
      <c r="BG699" s="9"/>
      <c r="BH699" s="9"/>
      <c r="BI699" s="9"/>
      <c r="BJ699" s="9"/>
      <c r="BK699" s="9"/>
      <c r="BL699" s="9"/>
      <c r="BM699" s="9"/>
    </row>
    <row r="700" spans="1:6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  <c r="AG700" s="9"/>
      <c r="AH700" s="9"/>
      <c r="AI700" s="9"/>
      <c r="AJ700" s="9"/>
      <c r="AK700" s="9"/>
      <c r="AL700" s="9"/>
      <c r="AM700" s="9"/>
      <c r="AN700" s="9"/>
      <c r="AO700" s="9"/>
      <c r="AP700" s="9"/>
      <c r="AQ700" s="9"/>
      <c r="AR700" s="9"/>
      <c r="AS700" s="9"/>
      <c r="AT700" s="9"/>
      <c r="AU700" s="9"/>
      <c r="AV700" s="9"/>
      <c r="AW700" s="9"/>
      <c r="AX700" s="9"/>
      <c r="AY700" s="9"/>
      <c r="AZ700" s="9"/>
      <c r="BA700" s="9"/>
      <c r="BB700" s="9"/>
      <c r="BC700" s="9"/>
      <c r="BD700" s="9"/>
      <c r="BE700" s="9"/>
      <c r="BF700" s="9"/>
      <c r="BG700" s="9"/>
      <c r="BH700" s="9"/>
      <c r="BI700" s="9"/>
      <c r="BJ700" s="9"/>
      <c r="BK700" s="9"/>
      <c r="BL700" s="9"/>
      <c r="BM700" s="9"/>
    </row>
    <row r="701" spans="1:6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  <c r="AG701" s="9"/>
      <c r="AH701" s="9"/>
      <c r="AI701" s="9"/>
      <c r="AJ701" s="9"/>
      <c r="AK701" s="9"/>
      <c r="AL701" s="9"/>
      <c r="AM701" s="9"/>
      <c r="AN701" s="9"/>
      <c r="AO701" s="9"/>
      <c r="AP701" s="9"/>
      <c r="AQ701" s="9"/>
      <c r="AR701" s="9"/>
      <c r="AS701" s="9"/>
      <c r="AT701" s="9"/>
      <c r="AU701" s="9"/>
      <c r="AV701" s="9"/>
      <c r="AW701" s="9"/>
      <c r="AX701" s="9"/>
      <c r="AY701" s="9"/>
      <c r="AZ701" s="9"/>
      <c r="BA701" s="9"/>
      <c r="BB701" s="9"/>
      <c r="BC701" s="9"/>
      <c r="BD701" s="9"/>
      <c r="BE701" s="9"/>
      <c r="BF701" s="9"/>
      <c r="BG701" s="9"/>
      <c r="BH701" s="9"/>
      <c r="BI701" s="9"/>
      <c r="BJ701" s="9"/>
      <c r="BK701" s="9"/>
      <c r="BL701" s="9"/>
      <c r="BM701" s="9"/>
    </row>
    <row r="702" spans="1:6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  <c r="AG702" s="9"/>
      <c r="AH702" s="9"/>
      <c r="AI702" s="9"/>
      <c r="AJ702" s="9"/>
      <c r="AK702" s="9"/>
      <c r="AL702" s="9"/>
      <c r="AM702" s="9"/>
      <c r="AN702" s="9"/>
      <c r="AO702" s="9"/>
      <c r="AP702" s="9"/>
      <c r="AQ702" s="9"/>
      <c r="AR702" s="9"/>
      <c r="AS702" s="9"/>
      <c r="AT702" s="9"/>
      <c r="AU702" s="9"/>
      <c r="AV702" s="9"/>
      <c r="AW702" s="9"/>
      <c r="AX702" s="9"/>
      <c r="AY702" s="9"/>
      <c r="AZ702" s="9"/>
      <c r="BA702" s="9"/>
      <c r="BB702" s="9"/>
      <c r="BC702" s="9"/>
      <c r="BD702" s="9"/>
      <c r="BE702" s="9"/>
      <c r="BF702" s="9"/>
      <c r="BG702" s="9"/>
      <c r="BH702" s="9"/>
      <c r="BI702" s="9"/>
      <c r="BJ702" s="9"/>
      <c r="BK702" s="9"/>
      <c r="BL702" s="9"/>
      <c r="BM702" s="9"/>
    </row>
    <row r="703" spans="1:6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  <c r="AG703" s="9"/>
      <c r="AH703" s="9"/>
      <c r="AI703" s="9"/>
      <c r="AJ703" s="9"/>
      <c r="AK703" s="9"/>
      <c r="AL703" s="9"/>
      <c r="AM703" s="9"/>
      <c r="AN703" s="9"/>
      <c r="AO703" s="9"/>
      <c r="AP703" s="9"/>
      <c r="AQ703" s="9"/>
      <c r="AR703" s="9"/>
      <c r="AS703" s="9"/>
      <c r="AT703" s="9"/>
      <c r="AU703" s="9"/>
      <c r="AV703" s="9"/>
      <c r="AW703" s="9"/>
      <c r="AX703" s="9"/>
      <c r="AY703" s="9"/>
      <c r="AZ703" s="9"/>
      <c r="BA703" s="9"/>
      <c r="BB703" s="9"/>
      <c r="BC703" s="9"/>
      <c r="BD703" s="9"/>
      <c r="BE703" s="9"/>
      <c r="BF703" s="9"/>
      <c r="BG703" s="9"/>
      <c r="BH703" s="9"/>
      <c r="BI703" s="9"/>
      <c r="BJ703" s="9"/>
      <c r="BK703" s="9"/>
      <c r="BL703" s="9"/>
      <c r="BM703" s="9"/>
    </row>
    <row r="704" spans="1:6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  <c r="AG704" s="9"/>
      <c r="AH704" s="9"/>
      <c r="AI704" s="9"/>
      <c r="AJ704" s="9"/>
      <c r="AK704" s="9"/>
      <c r="AL704" s="9"/>
      <c r="AM704" s="9"/>
      <c r="AN704" s="9"/>
      <c r="AO704" s="9"/>
      <c r="AP704" s="9"/>
      <c r="AQ704" s="9"/>
      <c r="AR704" s="9"/>
      <c r="AS704" s="9"/>
      <c r="AT704" s="9"/>
      <c r="AU704" s="9"/>
      <c r="AV704" s="9"/>
      <c r="AW704" s="9"/>
      <c r="AX704" s="9"/>
      <c r="AY704" s="9"/>
      <c r="AZ704" s="9"/>
      <c r="BA704" s="9"/>
      <c r="BB704" s="9"/>
      <c r="BC704" s="9"/>
      <c r="BD704" s="9"/>
      <c r="BE704" s="9"/>
      <c r="BF704" s="9"/>
      <c r="BG704" s="9"/>
      <c r="BH704" s="9"/>
      <c r="BI704" s="9"/>
      <c r="BJ704" s="9"/>
      <c r="BK704" s="9"/>
      <c r="BL704" s="9"/>
      <c r="BM704" s="9"/>
    </row>
    <row r="705" spans="1:6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  <c r="AG705" s="9"/>
      <c r="AH705" s="9"/>
      <c r="AI705" s="9"/>
      <c r="AJ705" s="9"/>
      <c r="AK705" s="9"/>
      <c r="AL705" s="9"/>
      <c r="AM705" s="9"/>
      <c r="AN705" s="9"/>
      <c r="AO705" s="9"/>
      <c r="AP705" s="9"/>
      <c r="AQ705" s="9"/>
      <c r="AR705" s="9"/>
      <c r="AS705" s="9"/>
      <c r="AT705" s="9"/>
      <c r="AU705" s="9"/>
      <c r="AV705" s="9"/>
      <c r="AW705" s="9"/>
      <c r="AX705" s="9"/>
      <c r="AY705" s="9"/>
      <c r="AZ705" s="9"/>
      <c r="BA705" s="9"/>
      <c r="BB705" s="9"/>
      <c r="BC705" s="9"/>
      <c r="BD705" s="9"/>
      <c r="BE705" s="9"/>
      <c r="BF705" s="9"/>
      <c r="BG705" s="9"/>
      <c r="BH705" s="9"/>
      <c r="BI705" s="9"/>
      <c r="BJ705" s="9"/>
      <c r="BK705" s="9"/>
      <c r="BL705" s="9"/>
      <c r="BM705" s="9"/>
    </row>
    <row r="706" spans="1:6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  <c r="AG706" s="9"/>
      <c r="AH706" s="9"/>
      <c r="AI706" s="9"/>
      <c r="AJ706" s="9"/>
      <c r="AK706" s="9"/>
      <c r="AL706" s="9"/>
      <c r="AM706" s="9"/>
      <c r="AN706" s="9"/>
      <c r="AO706" s="9"/>
      <c r="AP706" s="9"/>
      <c r="AQ706" s="9"/>
      <c r="AR706" s="9"/>
      <c r="AS706" s="9"/>
      <c r="AT706" s="9"/>
      <c r="AU706" s="9"/>
      <c r="AV706" s="9"/>
      <c r="AW706" s="9"/>
      <c r="AX706" s="9"/>
      <c r="AY706" s="9"/>
      <c r="AZ706" s="9"/>
      <c r="BA706" s="9"/>
      <c r="BB706" s="9"/>
      <c r="BC706" s="9"/>
      <c r="BD706" s="9"/>
      <c r="BE706" s="9"/>
      <c r="BF706" s="9"/>
      <c r="BG706" s="9"/>
      <c r="BH706" s="9"/>
      <c r="BI706" s="9"/>
      <c r="BJ706" s="9"/>
      <c r="BK706" s="9"/>
      <c r="BL706" s="9"/>
      <c r="BM706" s="9"/>
    </row>
    <row r="707" spans="1:6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  <c r="AG707" s="9"/>
      <c r="AH707" s="9"/>
      <c r="AI707" s="9"/>
      <c r="AJ707" s="9"/>
      <c r="AK707" s="9"/>
      <c r="AL707" s="9"/>
      <c r="AM707" s="9"/>
      <c r="AN707" s="9"/>
      <c r="AO707" s="9"/>
      <c r="AP707" s="9"/>
      <c r="AQ707" s="9"/>
      <c r="AR707" s="9"/>
      <c r="AS707" s="9"/>
      <c r="AT707" s="9"/>
      <c r="AU707" s="9"/>
      <c r="AV707" s="9"/>
      <c r="AW707" s="9"/>
      <c r="AX707" s="9"/>
      <c r="AY707" s="9"/>
      <c r="AZ707" s="9"/>
      <c r="BA707" s="9"/>
      <c r="BB707" s="9"/>
      <c r="BC707" s="9"/>
      <c r="BD707" s="9"/>
      <c r="BE707" s="9"/>
      <c r="BF707" s="9"/>
      <c r="BG707" s="9"/>
      <c r="BH707" s="9"/>
      <c r="BI707" s="9"/>
      <c r="BJ707" s="9"/>
      <c r="BK707" s="9"/>
      <c r="BL707" s="9"/>
      <c r="BM707" s="9"/>
    </row>
    <row r="708" spans="1:6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  <c r="AG708" s="9"/>
      <c r="AH708" s="9"/>
      <c r="AI708" s="9"/>
      <c r="AJ708" s="9"/>
      <c r="AK708" s="9"/>
      <c r="AL708" s="9"/>
      <c r="AM708" s="9"/>
      <c r="AN708" s="9"/>
      <c r="AO708" s="9"/>
      <c r="AP708" s="9"/>
      <c r="AQ708" s="9"/>
      <c r="AR708" s="9"/>
      <c r="AS708" s="9"/>
      <c r="AT708" s="9"/>
      <c r="AU708" s="9"/>
      <c r="AV708" s="9"/>
      <c r="AW708" s="9"/>
      <c r="AX708" s="9"/>
      <c r="AY708" s="9"/>
      <c r="AZ708" s="9"/>
      <c r="BA708" s="9"/>
      <c r="BB708" s="9"/>
      <c r="BC708" s="9"/>
      <c r="BD708" s="9"/>
      <c r="BE708" s="9"/>
      <c r="BF708" s="9"/>
      <c r="BG708" s="9"/>
      <c r="BH708" s="9"/>
      <c r="BI708" s="9"/>
      <c r="BJ708" s="9"/>
      <c r="BK708" s="9"/>
      <c r="BL708" s="9"/>
      <c r="BM708" s="9"/>
    </row>
    <row r="709" spans="1:6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  <c r="AG709" s="9"/>
      <c r="AH709" s="9"/>
      <c r="AI709" s="9"/>
      <c r="AJ709" s="9"/>
      <c r="AK709" s="9"/>
      <c r="AL709" s="9"/>
      <c r="AM709" s="9"/>
      <c r="AN709" s="9"/>
      <c r="AO709" s="9"/>
      <c r="AP709" s="9"/>
      <c r="AQ709" s="9"/>
      <c r="AR709" s="9"/>
      <c r="AS709" s="9"/>
      <c r="AT709" s="9"/>
      <c r="AU709" s="9"/>
      <c r="AV709" s="9"/>
      <c r="AW709" s="9"/>
      <c r="AX709" s="9"/>
      <c r="AY709" s="9"/>
      <c r="AZ709" s="9"/>
      <c r="BA709" s="9"/>
      <c r="BB709" s="9"/>
      <c r="BC709" s="9"/>
      <c r="BD709" s="9"/>
      <c r="BE709" s="9"/>
      <c r="BF709" s="9"/>
      <c r="BG709" s="9"/>
      <c r="BH709" s="9"/>
      <c r="BI709" s="9"/>
      <c r="BJ709" s="9"/>
      <c r="BK709" s="9"/>
      <c r="BL709" s="9"/>
      <c r="BM709" s="9"/>
    </row>
    <row r="710" spans="1:65">
      <c r="W710" s="9"/>
      <c r="X710" s="9"/>
      <c r="Y710" s="9"/>
      <c r="Z710" s="9"/>
      <c r="AA710" s="9"/>
      <c r="AB710" s="9"/>
      <c r="AC710" s="9"/>
      <c r="AD710" s="9"/>
      <c r="AE710" s="9"/>
      <c r="AF710" s="9"/>
      <c r="AG710" s="9"/>
      <c r="AH710" s="9"/>
      <c r="AI710" s="9"/>
      <c r="AJ710" s="9"/>
      <c r="AK710" s="9"/>
      <c r="AL710" s="9"/>
      <c r="AM710" s="9"/>
      <c r="AN710" s="9"/>
      <c r="AO710" s="9"/>
      <c r="AP710" s="9"/>
      <c r="AQ710" s="9"/>
      <c r="AR710" s="9"/>
      <c r="AS710" s="9"/>
      <c r="AT710" s="9"/>
      <c r="AU710" s="9"/>
      <c r="AV710" s="9"/>
      <c r="AW710" s="9"/>
      <c r="AX710" s="9"/>
      <c r="AY710" s="9"/>
      <c r="AZ710" s="9"/>
      <c r="BA710" s="9"/>
      <c r="BB710" s="9"/>
      <c r="BC710" s="9"/>
      <c r="BD710" s="9"/>
      <c r="BE710" s="9"/>
      <c r="BF710" s="9"/>
      <c r="BG710" s="9"/>
      <c r="BH710" s="9"/>
      <c r="BI710" s="9"/>
      <c r="BJ710" s="9"/>
      <c r="BK710" s="9"/>
      <c r="BL710" s="9"/>
      <c r="BM710" s="9"/>
    </row>
    <row r="711" spans="1:65">
      <c r="W711" s="9"/>
      <c r="X711" s="9"/>
      <c r="Y711" s="9"/>
      <c r="Z711" s="9"/>
      <c r="AA711" s="9"/>
      <c r="AB711" s="9"/>
      <c r="AC711" s="9"/>
      <c r="AD711" s="9"/>
      <c r="AE711" s="9"/>
      <c r="AF711" s="9"/>
      <c r="AG711" s="9"/>
      <c r="AH711" s="9"/>
      <c r="AI711" s="9"/>
      <c r="AJ711" s="9"/>
      <c r="AK711" s="9"/>
      <c r="AL711" s="9"/>
      <c r="AM711" s="9"/>
      <c r="AN711" s="9"/>
      <c r="AO711" s="9"/>
      <c r="AP711" s="9"/>
      <c r="AQ711" s="9"/>
      <c r="AR711" s="9"/>
      <c r="AS711" s="9"/>
      <c r="AT711" s="9"/>
      <c r="AU711" s="9"/>
      <c r="AV711" s="9"/>
      <c r="AW711" s="9"/>
      <c r="AX711" s="9"/>
      <c r="AY711" s="9"/>
      <c r="AZ711" s="9"/>
      <c r="BA711" s="9"/>
      <c r="BB711" s="9"/>
      <c r="BC711" s="9"/>
      <c r="BD711" s="9"/>
      <c r="BE711" s="9"/>
      <c r="BF711" s="9"/>
      <c r="BG711" s="9"/>
      <c r="BH711" s="9"/>
      <c r="BI711" s="9"/>
      <c r="BJ711" s="9"/>
      <c r="BK711" s="9"/>
      <c r="BL711" s="9"/>
      <c r="BM711" s="9"/>
    </row>
    <row r="712" spans="1:65">
      <c r="W712" s="9"/>
      <c r="X712" s="9"/>
      <c r="Y712" s="9"/>
      <c r="Z712" s="9"/>
      <c r="AA712" s="9"/>
      <c r="AB712" s="9"/>
      <c r="AC712" s="9"/>
      <c r="AD712" s="9"/>
      <c r="AE712" s="9"/>
      <c r="AF712" s="9"/>
      <c r="AG712" s="9"/>
      <c r="AH712" s="9"/>
      <c r="AI712" s="9"/>
      <c r="AJ712" s="9"/>
      <c r="AK712" s="9"/>
      <c r="AL712" s="9"/>
      <c r="AM712" s="9"/>
      <c r="AN712" s="9"/>
      <c r="AO712" s="9"/>
      <c r="AP712" s="9"/>
      <c r="AQ712" s="9"/>
      <c r="AR712" s="9"/>
      <c r="AS712" s="9"/>
      <c r="AT712" s="9"/>
      <c r="AU712" s="9"/>
      <c r="AV712" s="9"/>
      <c r="AW712" s="9"/>
      <c r="AX712" s="9"/>
      <c r="AY712" s="9"/>
      <c r="AZ712" s="9"/>
      <c r="BA712" s="9"/>
      <c r="BB712" s="9"/>
      <c r="BC712" s="9"/>
      <c r="BD712" s="9"/>
      <c r="BE712" s="9"/>
      <c r="BF712" s="9"/>
      <c r="BG712" s="9"/>
      <c r="BH712" s="9"/>
      <c r="BI712" s="9"/>
      <c r="BJ712" s="9"/>
      <c r="BK712" s="9"/>
      <c r="BL712" s="9"/>
      <c r="BM712" s="9"/>
    </row>
    <row r="713" spans="1:65">
      <c r="W713" s="9"/>
      <c r="X713" s="9"/>
      <c r="Y713" s="9"/>
      <c r="Z713" s="9"/>
      <c r="AA713" s="9"/>
      <c r="AB713" s="9"/>
      <c r="AC713" s="9"/>
      <c r="AD713" s="9"/>
      <c r="AE713" s="9"/>
      <c r="AF713" s="9"/>
      <c r="AG713" s="9"/>
      <c r="AH713" s="9"/>
      <c r="AI713" s="9"/>
      <c r="AJ713" s="9"/>
      <c r="AK713" s="9"/>
      <c r="AL713" s="9"/>
      <c r="AM713" s="9"/>
      <c r="AN713" s="9"/>
      <c r="AO713" s="9"/>
      <c r="AP713" s="9"/>
      <c r="AQ713" s="9"/>
      <c r="AR713" s="9"/>
      <c r="AS713" s="9"/>
      <c r="AT713" s="9"/>
      <c r="AU713" s="9"/>
      <c r="AV713" s="9"/>
      <c r="AW713" s="9"/>
      <c r="AX713" s="9"/>
      <c r="AY713" s="9"/>
      <c r="AZ713" s="9"/>
      <c r="BA713" s="9"/>
      <c r="BB713" s="9"/>
      <c r="BC713" s="9"/>
      <c r="BD713" s="9"/>
      <c r="BE713" s="9"/>
      <c r="BF713" s="9"/>
      <c r="BG713" s="9"/>
      <c r="BH713" s="9"/>
      <c r="BI713" s="9"/>
      <c r="BJ713" s="9"/>
      <c r="BK713" s="9"/>
      <c r="BL713" s="9"/>
      <c r="BM713" s="9"/>
    </row>
    <row r="714" spans="1:65">
      <c r="W714" s="9"/>
      <c r="X714" s="9"/>
      <c r="Y714" s="9"/>
      <c r="Z714" s="9"/>
      <c r="AA714" s="9"/>
      <c r="AB714" s="9"/>
      <c r="AC714" s="9"/>
      <c r="AD714" s="9"/>
      <c r="AE714" s="9"/>
      <c r="AF714" s="9"/>
      <c r="AG714" s="9"/>
      <c r="AH714" s="9"/>
      <c r="AI714" s="9"/>
      <c r="AJ714" s="9"/>
      <c r="AK714" s="9"/>
      <c r="AL714" s="9"/>
      <c r="AM714" s="9"/>
      <c r="AN714" s="9"/>
      <c r="AO714" s="9"/>
      <c r="AP714" s="9"/>
      <c r="AQ714" s="9"/>
      <c r="AR714" s="9"/>
      <c r="AS714" s="9"/>
      <c r="AT714" s="9"/>
      <c r="AU714" s="9"/>
      <c r="AV714" s="9"/>
      <c r="AW714" s="9"/>
      <c r="AX714" s="9"/>
      <c r="AY714" s="9"/>
      <c r="AZ714" s="9"/>
      <c r="BA714" s="9"/>
      <c r="BB714" s="9"/>
      <c r="BC714" s="9"/>
      <c r="BD714" s="9"/>
      <c r="BE714" s="9"/>
      <c r="BF714" s="9"/>
      <c r="BG714" s="9"/>
      <c r="BH714" s="9"/>
      <c r="BI714" s="9"/>
      <c r="BJ714" s="9"/>
      <c r="BK714" s="9"/>
      <c r="BL714" s="9"/>
      <c r="BM714" s="9"/>
    </row>
    <row r="715" spans="1:65">
      <c r="W715" s="9"/>
      <c r="X715" s="9"/>
      <c r="Y715" s="9"/>
      <c r="Z715" s="9"/>
      <c r="AA715" s="9"/>
      <c r="AB715" s="9"/>
      <c r="AC715" s="9"/>
      <c r="AD715" s="9"/>
      <c r="AE715" s="9"/>
      <c r="AF715" s="9"/>
      <c r="AG715" s="9"/>
      <c r="AH715" s="9"/>
      <c r="AI715" s="9"/>
      <c r="AJ715" s="9"/>
      <c r="AK715" s="9"/>
      <c r="AL715" s="9"/>
      <c r="AM715" s="9"/>
      <c r="AN715" s="9"/>
      <c r="AO715" s="9"/>
      <c r="AP715" s="9"/>
      <c r="AQ715" s="9"/>
      <c r="AR715" s="9"/>
      <c r="AS715" s="9"/>
      <c r="AT715" s="9"/>
      <c r="AU715" s="9"/>
      <c r="AV715" s="9"/>
      <c r="AW715" s="9"/>
      <c r="AX715" s="9"/>
      <c r="AY715" s="9"/>
      <c r="AZ715" s="9"/>
      <c r="BA715" s="9"/>
      <c r="BB715" s="9"/>
      <c r="BC715" s="9"/>
      <c r="BD715" s="9"/>
      <c r="BE715" s="9"/>
      <c r="BF715" s="9"/>
      <c r="BG715" s="9"/>
      <c r="BH715" s="9"/>
      <c r="BI715" s="9"/>
      <c r="BJ715" s="9"/>
      <c r="BK715" s="9"/>
      <c r="BL715" s="9"/>
      <c r="BM715" s="9"/>
    </row>
    <row r="716" spans="1:65">
      <c r="W716" s="9"/>
      <c r="X716" s="9"/>
      <c r="Y716" s="9"/>
      <c r="Z716" s="9"/>
      <c r="AA716" s="9"/>
      <c r="AB716" s="9"/>
      <c r="AC716" s="9"/>
      <c r="AD716" s="9"/>
      <c r="AE716" s="9"/>
      <c r="AF716" s="9"/>
      <c r="AG716" s="9"/>
      <c r="AH716" s="9"/>
      <c r="AI716" s="9"/>
      <c r="AJ716" s="9"/>
      <c r="AK716" s="9"/>
      <c r="AL716" s="9"/>
      <c r="AM716" s="9"/>
      <c r="AN716" s="9"/>
      <c r="AO716" s="9"/>
      <c r="AP716" s="9"/>
      <c r="AQ716" s="9"/>
      <c r="AR716" s="9"/>
      <c r="AS716" s="9"/>
      <c r="AT716" s="9"/>
      <c r="AU716" s="9"/>
      <c r="AV716" s="9"/>
      <c r="AW716" s="9"/>
      <c r="AX716" s="9"/>
      <c r="AY716" s="9"/>
      <c r="AZ716" s="9"/>
      <c r="BA716" s="9"/>
      <c r="BB716" s="9"/>
      <c r="BC716" s="9"/>
      <c r="BD716" s="9"/>
      <c r="BE716" s="9"/>
      <c r="BF716" s="9"/>
      <c r="BG716" s="9"/>
      <c r="BH716" s="9"/>
      <c r="BI716" s="9"/>
      <c r="BJ716" s="9"/>
      <c r="BK716" s="9"/>
      <c r="BL716" s="9"/>
      <c r="BM716" s="9"/>
    </row>
    <row r="717" spans="1:65">
      <c r="W717" s="9"/>
      <c r="X717" s="9"/>
      <c r="Y717" s="9"/>
      <c r="Z717" s="9"/>
      <c r="AA717" s="9"/>
      <c r="AB717" s="9"/>
      <c r="AC717" s="9"/>
      <c r="AD717" s="9"/>
      <c r="AE717" s="9"/>
      <c r="AF717" s="9"/>
      <c r="AG717" s="9"/>
      <c r="AH717" s="9"/>
      <c r="AI717" s="9"/>
      <c r="AJ717" s="9"/>
      <c r="AK717" s="9"/>
      <c r="AL717" s="9"/>
      <c r="AM717" s="9"/>
      <c r="AN717" s="9"/>
      <c r="AO717" s="9"/>
      <c r="AP717" s="9"/>
      <c r="AQ717" s="9"/>
      <c r="AR717" s="9"/>
      <c r="AS717" s="9"/>
      <c r="AT717" s="9"/>
      <c r="AU717" s="9"/>
      <c r="AV717" s="9"/>
      <c r="AW717" s="9"/>
      <c r="AX717" s="9"/>
      <c r="AY717" s="9"/>
      <c r="AZ717" s="9"/>
      <c r="BA717" s="9"/>
      <c r="BB717" s="9"/>
      <c r="BC717" s="9"/>
      <c r="BD717" s="9"/>
      <c r="BE717" s="9"/>
      <c r="BF717" s="9"/>
      <c r="BG717" s="9"/>
      <c r="BH717" s="9"/>
      <c r="BI717" s="9"/>
      <c r="BJ717" s="9"/>
      <c r="BK717" s="9"/>
      <c r="BL717" s="9"/>
      <c r="BM717" s="9"/>
    </row>
    <row r="718" spans="1:65">
      <c r="W718" s="9"/>
      <c r="X718" s="9"/>
      <c r="Y718" s="9"/>
      <c r="Z718" s="9"/>
      <c r="AA718" s="9"/>
      <c r="AB718" s="9"/>
      <c r="AC718" s="9"/>
      <c r="AD718" s="9"/>
      <c r="AE718" s="9"/>
      <c r="AF718" s="9"/>
      <c r="AG718" s="9"/>
      <c r="AH718" s="9"/>
      <c r="AI718" s="9"/>
      <c r="AJ718" s="9"/>
      <c r="AK718" s="9"/>
      <c r="AL718" s="9"/>
      <c r="AM718" s="9"/>
      <c r="AN718" s="9"/>
      <c r="AO718" s="9"/>
      <c r="AP718" s="9"/>
      <c r="AQ718" s="9"/>
      <c r="AR718" s="9"/>
      <c r="AS718" s="9"/>
      <c r="AT718" s="9"/>
      <c r="AU718" s="9"/>
      <c r="AV718" s="9"/>
      <c r="AW718" s="9"/>
      <c r="AX718" s="9"/>
      <c r="AY718" s="9"/>
      <c r="AZ718" s="9"/>
      <c r="BA718" s="9"/>
      <c r="BB718" s="9"/>
      <c r="BC718" s="9"/>
      <c r="BD718" s="9"/>
      <c r="BE718" s="9"/>
      <c r="BF718" s="9"/>
      <c r="BG718" s="9"/>
      <c r="BH718" s="9"/>
      <c r="BI718" s="9"/>
      <c r="BJ718" s="9"/>
      <c r="BK718" s="9"/>
      <c r="BL718" s="9"/>
      <c r="BM718" s="9"/>
    </row>
    <row r="719" spans="1:65">
      <c r="W719" s="9"/>
      <c r="X719" s="9"/>
      <c r="Y719" s="9"/>
      <c r="Z719" s="9"/>
      <c r="AA719" s="9"/>
      <c r="AB719" s="9"/>
      <c r="AC719" s="9"/>
      <c r="AD719" s="9"/>
      <c r="AE719" s="9"/>
      <c r="AF719" s="9"/>
      <c r="AG719" s="9"/>
      <c r="AH719" s="9"/>
      <c r="AI719" s="9"/>
      <c r="AJ719" s="9"/>
      <c r="AK719" s="9"/>
      <c r="AL719" s="9"/>
      <c r="AM719" s="9"/>
      <c r="AN719" s="9"/>
      <c r="AO719" s="9"/>
      <c r="AP719" s="9"/>
      <c r="AQ719" s="9"/>
      <c r="AR719" s="9"/>
      <c r="AS719" s="9"/>
      <c r="AT719" s="9"/>
      <c r="AU719" s="9"/>
      <c r="AV719" s="9"/>
      <c r="AW719" s="9"/>
      <c r="AX719" s="9"/>
      <c r="AY719" s="9"/>
      <c r="AZ719" s="9"/>
      <c r="BA719" s="9"/>
      <c r="BB719" s="9"/>
      <c r="BC719" s="9"/>
      <c r="BD719" s="9"/>
      <c r="BE719" s="9"/>
      <c r="BF719" s="9"/>
      <c r="BG719" s="9"/>
      <c r="BH719" s="9"/>
      <c r="BI719" s="9"/>
      <c r="BJ719" s="9"/>
      <c r="BK719" s="9"/>
      <c r="BL719" s="9"/>
      <c r="BM719" s="9"/>
    </row>
    <row r="720" spans="1:65">
      <c r="W720" s="9"/>
      <c r="X720" s="9"/>
      <c r="Y720" s="9"/>
      <c r="Z720" s="9"/>
      <c r="AA720" s="9"/>
      <c r="AB720" s="9"/>
      <c r="AC720" s="9"/>
      <c r="AD720" s="9"/>
      <c r="AE720" s="9"/>
      <c r="AF720" s="9"/>
      <c r="AG720" s="9"/>
      <c r="AH720" s="9"/>
      <c r="AI720" s="9"/>
      <c r="AJ720" s="9"/>
      <c r="AK720" s="9"/>
      <c r="AL720" s="9"/>
      <c r="AM720" s="9"/>
      <c r="AN720" s="9"/>
      <c r="AO720" s="9"/>
      <c r="AP720" s="9"/>
      <c r="AQ720" s="9"/>
      <c r="AR720" s="9"/>
      <c r="AS720" s="9"/>
      <c r="AT720" s="9"/>
      <c r="AU720" s="9"/>
      <c r="AV720" s="9"/>
      <c r="AW720" s="9"/>
      <c r="AX720" s="9"/>
      <c r="AY720" s="9"/>
      <c r="AZ720" s="9"/>
      <c r="BA720" s="9"/>
      <c r="BB720" s="9"/>
      <c r="BC720" s="9"/>
      <c r="BD720" s="9"/>
      <c r="BE720" s="9"/>
      <c r="BF720" s="9"/>
      <c r="BG720" s="9"/>
      <c r="BH720" s="9"/>
      <c r="BI720" s="9"/>
      <c r="BJ720" s="9"/>
      <c r="BK720" s="9"/>
      <c r="BL720" s="9"/>
      <c r="BM720" s="9"/>
    </row>
    <row r="721" spans="23:65">
      <c r="W721" s="9"/>
      <c r="X721" s="9"/>
      <c r="Y721" s="9"/>
      <c r="Z721" s="9"/>
      <c r="AA721" s="9"/>
      <c r="AB721" s="9"/>
      <c r="AC721" s="9"/>
      <c r="AD721" s="9"/>
      <c r="AE721" s="9"/>
      <c r="AF721" s="9"/>
      <c r="AG721" s="9"/>
      <c r="AH721" s="9"/>
      <c r="AI721" s="9"/>
      <c r="AJ721" s="9"/>
      <c r="AK721" s="9"/>
      <c r="AL721" s="9"/>
      <c r="AM721" s="9"/>
      <c r="AN721" s="9"/>
      <c r="AO721" s="9"/>
      <c r="AP721" s="9"/>
      <c r="AQ721" s="9"/>
      <c r="AR721" s="9"/>
      <c r="AS721" s="9"/>
      <c r="AT721" s="9"/>
      <c r="AU721" s="9"/>
      <c r="AV721" s="9"/>
      <c r="AW721" s="9"/>
      <c r="AX721" s="9"/>
      <c r="AY721" s="9"/>
      <c r="AZ721" s="9"/>
      <c r="BA721" s="9"/>
      <c r="BB721" s="9"/>
      <c r="BC721" s="9"/>
      <c r="BD721" s="9"/>
      <c r="BE721" s="9"/>
      <c r="BF721" s="9"/>
      <c r="BG721" s="9"/>
      <c r="BH721" s="9"/>
      <c r="BI721" s="9"/>
      <c r="BJ721" s="9"/>
      <c r="BK721" s="9"/>
      <c r="BL721" s="9"/>
      <c r="BM721" s="9"/>
    </row>
    <row r="722" spans="23:65">
      <c r="W722" s="9"/>
      <c r="X722" s="9"/>
      <c r="Y722" s="9"/>
      <c r="Z722" s="9"/>
      <c r="AA722" s="9"/>
      <c r="AB722" s="9"/>
      <c r="AC722" s="9"/>
      <c r="AD722" s="9"/>
      <c r="AE722" s="9"/>
      <c r="AF722" s="9"/>
      <c r="AG722" s="9"/>
      <c r="AH722" s="9"/>
      <c r="AI722" s="9"/>
      <c r="AJ722" s="9"/>
      <c r="AK722" s="9"/>
      <c r="AL722" s="9"/>
      <c r="AM722" s="9"/>
      <c r="AN722" s="9"/>
      <c r="AO722" s="9"/>
      <c r="AP722" s="9"/>
      <c r="AQ722" s="9"/>
      <c r="AR722" s="9"/>
      <c r="AS722" s="9"/>
      <c r="AT722" s="9"/>
      <c r="AU722" s="9"/>
      <c r="AV722" s="9"/>
      <c r="AW722" s="9"/>
      <c r="AX722" s="9"/>
      <c r="AY722" s="9"/>
      <c r="AZ722" s="9"/>
      <c r="BA722" s="9"/>
      <c r="BB722" s="9"/>
      <c r="BC722" s="9"/>
      <c r="BD722" s="9"/>
      <c r="BE722" s="9"/>
      <c r="BF722" s="9"/>
      <c r="BG722" s="9"/>
      <c r="BH722" s="9"/>
      <c r="BI722" s="9"/>
      <c r="BJ722" s="9"/>
      <c r="BK722" s="9"/>
      <c r="BL722" s="9"/>
      <c r="BM722" s="9"/>
    </row>
    <row r="723" spans="23:65">
      <c r="W723" s="9"/>
      <c r="X723" s="9"/>
      <c r="Y723" s="9"/>
      <c r="Z723" s="9"/>
      <c r="AA723" s="9"/>
      <c r="AB723" s="9"/>
      <c r="AC723" s="9"/>
      <c r="AD723" s="9"/>
      <c r="AE723" s="9"/>
      <c r="AF723" s="9"/>
      <c r="AG723" s="9"/>
      <c r="AH723" s="9"/>
      <c r="AI723" s="9"/>
      <c r="AJ723" s="9"/>
      <c r="AK723" s="9"/>
      <c r="AL723" s="9"/>
      <c r="AM723" s="9"/>
      <c r="AN723" s="9"/>
      <c r="AO723" s="9"/>
      <c r="AP723" s="9"/>
      <c r="AQ723" s="9"/>
      <c r="AR723" s="9"/>
      <c r="AS723" s="9"/>
      <c r="AT723" s="9"/>
      <c r="AU723" s="9"/>
      <c r="AV723" s="9"/>
      <c r="AW723" s="9"/>
      <c r="AX723" s="9"/>
      <c r="AY723" s="9"/>
      <c r="AZ723" s="9"/>
      <c r="BA723" s="9"/>
      <c r="BB723" s="9"/>
      <c r="BC723" s="9"/>
      <c r="BD723" s="9"/>
      <c r="BE723" s="9"/>
      <c r="BF723" s="9"/>
      <c r="BG723" s="9"/>
      <c r="BH723" s="9"/>
      <c r="BI723" s="9"/>
      <c r="BJ723" s="9"/>
      <c r="BK723" s="9"/>
      <c r="BL723" s="9"/>
      <c r="BM723" s="9"/>
    </row>
    <row r="724" spans="23:65">
      <c r="W724" s="9"/>
      <c r="X724" s="9"/>
      <c r="Y724" s="9"/>
      <c r="Z724" s="9"/>
      <c r="AA724" s="9"/>
      <c r="AB724" s="9"/>
      <c r="AC724" s="9"/>
      <c r="AD724" s="9"/>
      <c r="AE724" s="9"/>
      <c r="AF724" s="9"/>
      <c r="AG724" s="9"/>
      <c r="AH724" s="9"/>
      <c r="AI724" s="9"/>
      <c r="AJ724" s="9"/>
      <c r="AK724" s="9"/>
      <c r="AL724" s="9"/>
      <c r="AM724" s="9"/>
      <c r="AN724" s="9"/>
      <c r="AO724" s="9"/>
      <c r="AP724" s="9"/>
      <c r="AQ724" s="9"/>
      <c r="AR724" s="9"/>
      <c r="AS724" s="9"/>
      <c r="AT724" s="9"/>
      <c r="AU724" s="9"/>
      <c r="AV724" s="9"/>
      <c r="AW724" s="9"/>
      <c r="AX724" s="9"/>
      <c r="AY724" s="9"/>
      <c r="AZ724" s="9"/>
      <c r="BA724" s="9"/>
      <c r="BB724" s="9"/>
      <c r="BC724" s="9"/>
      <c r="BD724" s="9"/>
      <c r="BE724" s="9"/>
      <c r="BF724" s="9"/>
      <c r="BG724" s="9"/>
      <c r="BH724" s="9"/>
      <c r="BI724" s="9"/>
      <c r="BJ724" s="9"/>
      <c r="BK724" s="9"/>
      <c r="BL724" s="9"/>
      <c r="BM724" s="9"/>
    </row>
    <row r="725" spans="23:65">
      <c r="W725" s="9"/>
      <c r="X725" s="9"/>
      <c r="Y725" s="9"/>
      <c r="Z725" s="9"/>
      <c r="AA725" s="9"/>
      <c r="AB725" s="9"/>
      <c r="AC725" s="9"/>
      <c r="AD725" s="9"/>
      <c r="AE725" s="9"/>
      <c r="AF725" s="9"/>
      <c r="AG725" s="9"/>
      <c r="AH725" s="9"/>
      <c r="AI725" s="9"/>
      <c r="AJ725" s="9"/>
      <c r="AK725" s="9"/>
      <c r="AL725" s="9"/>
      <c r="AM725" s="9"/>
      <c r="AN725" s="9"/>
      <c r="AO725" s="9"/>
      <c r="AP725" s="9"/>
      <c r="AQ725" s="9"/>
      <c r="AR725" s="9"/>
      <c r="AS725" s="9"/>
      <c r="AT725" s="9"/>
      <c r="AU725" s="9"/>
      <c r="AV725" s="9"/>
      <c r="AW725" s="9"/>
      <c r="AX725" s="9"/>
      <c r="AY725" s="9"/>
      <c r="AZ725" s="9"/>
      <c r="BA725" s="9"/>
      <c r="BB725" s="9"/>
      <c r="BC725" s="9"/>
      <c r="BD725" s="9"/>
      <c r="BE725" s="9"/>
      <c r="BF725" s="9"/>
      <c r="BG725" s="9"/>
      <c r="BH725" s="9"/>
      <c r="BI725" s="9"/>
      <c r="BJ725" s="9"/>
      <c r="BK725" s="9"/>
      <c r="BL725" s="9"/>
      <c r="BM725" s="9"/>
    </row>
    <row r="726" spans="23:65">
      <c r="W726" s="9"/>
      <c r="X726" s="9"/>
      <c r="Y726" s="9"/>
      <c r="Z726" s="9"/>
      <c r="AA726" s="9"/>
      <c r="AB726" s="9"/>
      <c r="AC726" s="9"/>
      <c r="AD726" s="9"/>
      <c r="AE726" s="9"/>
      <c r="AF726" s="9"/>
      <c r="AG726" s="9"/>
      <c r="AH726" s="9"/>
      <c r="AI726" s="9"/>
      <c r="AJ726" s="9"/>
      <c r="AK726" s="9"/>
      <c r="AL726" s="9"/>
      <c r="AM726" s="9"/>
      <c r="AN726" s="9"/>
      <c r="AO726" s="9"/>
      <c r="AP726" s="9"/>
      <c r="AQ726" s="9"/>
      <c r="AR726" s="9"/>
      <c r="AS726" s="9"/>
      <c r="AT726" s="9"/>
      <c r="AU726" s="9"/>
      <c r="AV726" s="9"/>
      <c r="AW726" s="9"/>
      <c r="AX726" s="9"/>
      <c r="AY726" s="9"/>
      <c r="AZ726" s="9"/>
      <c r="BA726" s="9"/>
      <c r="BB726" s="9"/>
      <c r="BC726" s="9"/>
      <c r="BD726" s="9"/>
      <c r="BE726" s="9"/>
      <c r="BF726" s="9"/>
      <c r="BG726" s="9"/>
      <c r="BH726" s="9"/>
      <c r="BI726" s="9"/>
      <c r="BJ726" s="9"/>
      <c r="BK726" s="9"/>
      <c r="BL726" s="9"/>
      <c r="BM726" s="9"/>
    </row>
    <row r="727" spans="23:65">
      <c r="W727" s="9"/>
      <c r="X727" s="9"/>
      <c r="Y727" s="9"/>
      <c r="Z727" s="9"/>
      <c r="AA727" s="9"/>
      <c r="AB727" s="9"/>
      <c r="AC727" s="9"/>
      <c r="AD727" s="9"/>
      <c r="AE727" s="9"/>
      <c r="AF727" s="9"/>
      <c r="AG727" s="9"/>
      <c r="AH727" s="9"/>
      <c r="AI727" s="9"/>
      <c r="AJ727" s="9"/>
      <c r="AK727" s="9"/>
      <c r="AL727" s="9"/>
      <c r="AM727" s="9"/>
      <c r="AN727" s="9"/>
      <c r="AO727" s="9"/>
      <c r="AP727" s="9"/>
      <c r="AQ727" s="9"/>
      <c r="AR727" s="9"/>
      <c r="AS727" s="9"/>
      <c r="AT727" s="9"/>
      <c r="AU727" s="9"/>
      <c r="AV727" s="9"/>
      <c r="AW727" s="9"/>
      <c r="AX727" s="9"/>
      <c r="AY727" s="9"/>
      <c r="AZ727" s="9"/>
      <c r="BA727" s="9"/>
      <c r="BB727" s="9"/>
      <c r="BC727" s="9"/>
      <c r="BD727" s="9"/>
      <c r="BE727" s="9"/>
      <c r="BF727" s="9"/>
      <c r="BG727" s="9"/>
      <c r="BH727" s="9"/>
      <c r="BI727" s="9"/>
      <c r="BJ727" s="9"/>
      <c r="BK727" s="9"/>
      <c r="BL727" s="9"/>
      <c r="BM727" s="9"/>
    </row>
    <row r="728" spans="23:65">
      <c r="W728" s="9"/>
      <c r="X728" s="9"/>
      <c r="Y728" s="9"/>
      <c r="Z728" s="9"/>
      <c r="AA728" s="9"/>
      <c r="AB728" s="9"/>
      <c r="AC728" s="9"/>
      <c r="AD728" s="9"/>
      <c r="AE728" s="9"/>
      <c r="AF728" s="9"/>
      <c r="AG728" s="9"/>
      <c r="AH728" s="9"/>
      <c r="AI728" s="9"/>
      <c r="AJ728" s="9"/>
      <c r="AK728" s="9"/>
      <c r="AL728" s="9"/>
      <c r="AM728" s="9"/>
      <c r="AN728" s="9"/>
      <c r="AO728" s="9"/>
      <c r="AP728" s="9"/>
      <c r="AQ728" s="9"/>
      <c r="AR728" s="9"/>
      <c r="AS728" s="9"/>
      <c r="AT728" s="9"/>
      <c r="AU728" s="9"/>
      <c r="AV728" s="9"/>
      <c r="AW728" s="9"/>
      <c r="AX728" s="9"/>
      <c r="AY728" s="9"/>
      <c r="AZ728" s="9"/>
      <c r="BA728" s="9"/>
      <c r="BB728" s="9"/>
      <c r="BC728" s="9"/>
      <c r="BD728" s="9"/>
      <c r="BE728" s="9"/>
      <c r="BF728" s="9"/>
      <c r="BG728" s="9"/>
      <c r="BH728" s="9"/>
      <c r="BI728" s="9"/>
      <c r="BJ728" s="9"/>
      <c r="BK728" s="9"/>
      <c r="BL728" s="9"/>
      <c r="BM728" s="9"/>
    </row>
    <row r="729" spans="23:65">
      <c r="W729" s="9"/>
      <c r="X729" s="9"/>
      <c r="Y729" s="9"/>
      <c r="Z729" s="9"/>
      <c r="AA729" s="9"/>
      <c r="AB729" s="9"/>
      <c r="AC729" s="9"/>
      <c r="AD729" s="9"/>
      <c r="AE729" s="9"/>
      <c r="AF729" s="9"/>
      <c r="AG729" s="9"/>
      <c r="AH729" s="9"/>
      <c r="AI729" s="9"/>
      <c r="AJ729" s="9"/>
      <c r="AK729" s="9"/>
      <c r="AL729" s="9"/>
      <c r="AM729" s="9"/>
      <c r="AN729" s="9"/>
      <c r="AO729" s="9"/>
      <c r="AP729" s="9"/>
      <c r="AQ729" s="9"/>
      <c r="AR729" s="9"/>
      <c r="AS729" s="9"/>
      <c r="AT729" s="9"/>
      <c r="AU729" s="9"/>
      <c r="AV729" s="9"/>
      <c r="AW729" s="9"/>
      <c r="AX729" s="9"/>
      <c r="AY729" s="9"/>
      <c r="AZ729" s="9"/>
      <c r="BA729" s="9"/>
      <c r="BB729" s="9"/>
      <c r="BC729" s="9"/>
      <c r="BD729" s="9"/>
      <c r="BE729" s="9"/>
      <c r="BF729" s="9"/>
      <c r="BG729" s="9"/>
      <c r="BH729" s="9"/>
      <c r="BI729" s="9"/>
      <c r="BJ729" s="9"/>
      <c r="BK729" s="9"/>
      <c r="BL729" s="9"/>
      <c r="BM729" s="9"/>
    </row>
    <row r="730" spans="23:65">
      <c r="W730" s="9"/>
      <c r="X730" s="9"/>
      <c r="Y730" s="9"/>
      <c r="Z730" s="9"/>
      <c r="AA730" s="9"/>
      <c r="AB730" s="9"/>
      <c r="AC730" s="9"/>
      <c r="AD730" s="9"/>
      <c r="AE730" s="9"/>
      <c r="AF730" s="9"/>
      <c r="AG730" s="9"/>
      <c r="AH730" s="9"/>
      <c r="AI730" s="9"/>
      <c r="AJ730" s="9"/>
      <c r="AK730" s="9"/>
      <c r="AL730" s="9"/>
      <c r="AM730" s="9"/>
      <c r="AN730" s="9"/>
      <c r="AO730" s="9"/>
      <c r="AP730" s="9"/>
      <c r="AQ730" s="9"/>
      <c r="AR730" s="9"/>
      <c r="AS730" s="9"/>
      <c r="AT730" s="9"/>
      <c r="AU730" s="9"/>
      <c r="AV730" s="9"/>
      <c r="AW730" s="9"/>
      <c r="AX730" s="9"/>
      <c r="AY730" s="9"/>
      <c r="AZ730" s="9"/>
      <c r="BA730" s="9"/>
      <c r="BB730" s="9"/>
      <c r="BC730" s="9"/>
      <c r="BD730" s="9"/>
      <c r="BE730" s="9"/>
      <c r="BF730" s="9"/>
      <c r="BG730" s="9"/>
      <c r="BH730" s="9"/>
      <c r="BI730" s="9"/>
      <c r="BJ730" s="9"/>
      <c r="BK730" s="9"/>
      <c r="BL730" s="9"/>
      <c r="BM730" s="9"/>
    </row>
    <row r="731" spans="23:65">
      <c r="W731" s="9"/>
      <c r="X731" s="9"/>
      <c r="Y731" s="9"/>
      <c r="Z731" s="9"/>
      <c r="AA731" s="9"/>
      <c r="AB731" s="9"/>
      <c r="AC731" s="9"/>
      <c r="AD731" s="9"/>
      <c r="AE731" s="9"/>
      <c r="AF731" s="9"/>
      <c r="AG731" s="9"/>
      <c r="AH731" s="9"/>
      <c r="AI731" s="9"/>
      <c r="AJ731" s="9"/>
      <c r="AK731" s="9"/>
      <c r="AL731" s="9"/>
      <c r="AM731" s="9"/>
      <c r="AN731" s="9"/>
      <c r="AO731" s="9"/>
      <c r="AP731" s="9"/>
      <c r="AQ731" s="9"/>
      <c r="AR731" s="9"/>
      <c r="AS731" s="9"/>
      <c r="AT731" s="9"/>
      <c r="AU731" s="9"/>
      <c r="AV731" s="9"/>
      <c r="AW731" s="9"/>
      <c r="AX731" s="9"/>
      <c r="AY731" s="9"/>
      <c r="AZ731" s="9"/>
      <c r="BA731" s="9"/>
      <c r="BB731" s="9"/>
      <c r="BC731" s="9"/>
      <c r="BD731" s="9"/>
      <c r="BE731" s="9"/>
      <c r="BF731" s="9"/>
      <c r="BG731" s="9"/>
      <c r="BH731" s="9"/>
      <c r="BI731" s="9"/>
      <c r="BJ731" s="9"/>
      <c r="BK731" s="9"/>
      <c r="BL731" s="9"/>
      <c r="BM731" s="9"/>
    </row>
    <row r="732" spans="23:65">
      <c r="W732" s="9"/>
      <c r="X732" s="9"/>
      <c r="Y732" s="9"/>
      <c r="Z732" s="9"/>
      <c r="AA732" s="9"/>
      <c r="AB732" s="9"/>
      <c r="AC732" s="9"/>
      <c r="AD732" s="9"/>
      <c r="AE732" s="9"/>
      <c r="AF732" s="9"/>
      <c r="AG732" s="9"/>
      <c r="AH732" s="9"/>
      <c r="AI732" s="9"/>
      <c r="AJ732" s="9"/>
      <c r="AK732" s="9"/>
      <c r="AL732" s="9"/>
      <c r="AM732" s="9"/>
      <c r="AN732" s="9"/>
      <c r="AO732" s="9"/>
      <c r="AP732" s="9"/>
      <c r="AQ732" s="9"/>
      <c r="AR732" s="9"/>
      <c r="AS732" s="9"/>
      <c r="AT732" s="9"/>
      <c r="AU732" s="9"/>
      <c r="AV732" s="9"/>
      <c r="AW732" s="9"/>
      <c r="AX732" s="9"/>
      <c r="AY732" s="9"/>
      <c r="AZ732" s="9"/>
      <c r="BA732" s="9"/>
      <c r="BB732" s="9"/>
      <c r="BC732" s="9"/>
      <c r="BD732" s="9"/>
      <c r="BE732" s="9"/>
      <c r="BF732" s="9"/>
      <c r="BG732" s="9"/>
      <c r="BH732" s="9"/>
      <c r="BI732" s="9"/>
      <c r="BJ732" s="9"/>
      <c r="BK732" s="9"/>
      <c r="BL732" s="9"/>
      <c r="BM732" s="9"/>
    </row>
    <row r="733" spans="23:65">
      <c r="W733" s="9"/>
      <c r="X733" s="9"/>
      <c r="Y733" s="9"/>
      <c r="Z733" s="9"/>
      <c r="AA733" s="9"/>
      <c r="AB733" s="9"/>
      <c r="AC733" s="9"/>
      <c r="AD733" s="9"/>
      <c r="AE733" s="9"/>
      <c r="AF733" s="9"/>
      <c r="AG733" s="9"/>
      <c r="AH733" s="9"/>
      <c r="AI733" s="9"/>
      <c r="AJ733" s="9"/>
      <c r="AK733" s="9"/>
      <c r="AL733" s="9"/>
      <c r="AM733" s="9"/>
      <c r="AN733" s="9"/>
      <c r="AO733" s="9"/>
      <c r="AP733" s="9"/>
      <c r="AQ733" s="9"/>
      <c r="AR733" s="9"/>
      <c r="AS733" s="9"/>
      <c r="AT733" s="9"/>
      <c r="AU733" s="9"/>
      <c r="AV733" s="9"/>
      <c r="AW733" s="9"/>
      <c r="AX733" s="9"/>
      <c r="AY733" s="9"/>
      <c r="AZ733" s="9"/>
      <c r="BA733" s="9"/>
      <c r="BB733" s="9"/>
      <c r="BC733" s="9"/>
      <c r="BD733" s="9"/>
      <c r="BE733" s="9"/>
      <c r="BF733" s="9"/>
      <c r="BG733" s="9"/>
      <c r="BH733" s="9"/>
      <c r="BI733" s="9"/>
      <c r="BJ733" s="9"/>
      <c r="BK733" s="9"/>
      <c r="BL733" s="9"/>
      <c r="BM733" s="9"/>
    </row>
    <row r="734" spans="23:65">
      <c r="W734" s="9"/>
      <c r="X734" s="9"/>
      <c r="Y734" s="9"/>
      <c r="Z734" s="9"/>
      <c r="AA734" s="9"/>
      <c r="AB734" s="9"/>
      <c r="AC734" s="9"/>
      <c r="AD734" s="9"/>
      <c r="AE734" s="9"/>
      <c r="AF734" s="9"/>
      <c r="AG734" s="9"/>
      <c r="AH734" s="9"/>
      <c r="AI734" s="9"/>
      <c r="AJ734" s="9"/>
      <c r="AK734" s="9"/>
      <c r="AL734" s="9"/>
      <c r="AM734" s="9"/>
      <c r="AN734" s="9"/>
      <c r="AO734" s="9"/>
      <c r="AP734" s="9"/>
      <c r="AQ734" s="9"/>
      <c r="AR734" s="9"/>
      <c r="AS734" s="9"/>
      <c r="AT734" s="9"/>
      <c r="AU734" s="9"/>
      <c r="AV734" s="9"/>
      <c r="AW734" s="9"/>
      <c r="AX734" s="9"/>
      <c r="AY734" s="9"/>
      <c r="AZ734" s="9"/>
      <c r="BA734" s="9"/>
      <c r="BB734" s="9"/>
      <c r="BC734" s="9"/>
      <c r="BD734" s="9"/>
      <c r="BE734" s="9"/>
      <c r="BF734" s="9"/>
      <c r="BG734" s="9"/>
      <c r="BH734" s="9"/>
      <c r="BI734" s="9"/>
      <c r="BJ734" s="9"/>
      <c r="BK734" s="9"/>
      <c r="BL734" s="9"/>
      <c r="BM734" s="9"/>
    </row>
    <row r="735" spans="23:65">
      <c r="W735" s="9"/>
      <c r="X735" s="9"/>
      <c r="Y735" s="9"/>
      <c r="Z735" s="9"/>
      <c r="AA735" s="9"/>
      <c r="AB735" s="9"/>
      <c r="AC735" s="9"/>
      <c r="AD735" s="9"/>
      <c r="AE735" s="9"/>
      <c r="AF735" s="9"/>
      <c r="AG735" s="9"/>
      <c r="AH735" s="9"/>
      <c r="AI735" s="9"/>
      <c r="AJ735" s="9"/>
      <c r="AK735" s="9"/>
      <c r="AL735" s="9"/>
      <c r="AM735" s="9"/>
      <c r="AN735" s="9"/>
      <c r="AO735" s="9"/>
      <c r="AP735" s="9"/>
      <c r="AQ735" s="9"/>
      <c r="AR735" s="9"/>
      <c r="AS735" s="9"/>
      <c r="AT735" s="9"/>
      <c r="AU735" s="9"/>
      <c r="AV735" s="9"/>
      <c r="AW735" s="9"/>
      <c r="AX735" s="9"/>
      <c r="AY735" s="9"/>
      <c r="AZ735" s="9"/>
      <c r="BA735" s="9"/>
      <c r="BB735" s="9"/>
      <c r="BC735" s="9"/>
      <c r="BD735" s="9"/>
      <c r="BE735" s="9"/>
      <c r="BF735" s="9"/>
      <c r="BG735" s="9"/>
      <c r="BH735" s="9"/>
      <c r="BI735" s="9"/>
      <c r="BJ735" s="9"/>
      <c r="BK735" s="9"/>
      <c r="BL735" s="9"/>
      <c r="BM735" s="9"/>
    </row>
    <row r="736" spans="23:65">
      <c r="W736" s="9"/>
      <c r="X736" s="9"/>
      <c r="Y736" s="9"/>
      <c r="Z736" s="9"/>
      <c r="AA736" s="9"/>
      <c r="AB736" s="9"/>
      <c r="AC736" s="9"/>
      <c r="AD736" s="9"/>
      <c r="AE736" s="9"/>
      <c r="AF736" s="9"/>
      <c r="AG736" s="9"/>
      <c r="AH736" s="9"/>
      <c r="AI736" s="9"/>
      <c r="AJ736" s="9"/>
      <c r="AK736" s="9"/>
      <c r="AL736" s="9"/>
      <c r="AM736" s="9"/>
      <c r="AN736" s="9"/>
      <c r="AO736" s="9"/>
      <c r="AP736" s="9"/>
      <c r="AQ736" s="9"/>
      <c r="AR736" s="9"/>
      <c r="AS736" s="9"/>
      <c r="AT736" s="9"/>
      <c r="AU736" s="9"/>
      <c r="AV736" s="9"/>
      <c r="AW736" s="9"/>
      <c r="AX736" s="9"/>
      <c r="AY736" s="9"/>
      <c r="AZ736" s="9"/>
      <c r="BA736" s="9"/>
      <c r="BB736" s="9"/>
      <c r="BC736" s="9"/>
      <c r="BD736" s="9"/>
      <c r="BE736" s="9"/>
      <c r="BF736" s="9"/>
      <c r="BG736" s="9"/>
      <c r="BH736" s="9"/>
      <c r="BI736" s="9"/>
      <c r="BJ736" s="9"/>
      <c r="BK736" s="9"/>
      <c r="BL736" s="9"/>
      <c r="BM736" s="9"/>
    </row>
    <row r="737" spans="23:65">
      <c r="W737" s="9"/>
      <c r="X737" s="9"/>
      <c r="Y737" s="9"/>
      <c r="Z737" s="9"/>
      <c r="AA737" s="9"/>
      <c r="AB737" s="9"/>
      <c r="AC737" s="9"/>
      <c r="AD737" s="9"/>
      <c r="AE737" s="9"/>
      <c r="AF737" s="9"/>
      <c r="AG737" s="9"/>
      <c r="AH737" s="9"/>
      <c r="AI737" s="9"/>
      <c r="AJ737" s="9"/>
      <c r="AK737" s="9"/>
      <c r="AL737" s="9"/>
      <c r="AM737" s="9"/>
      <c r="AN737" s="9"/>
      <c r="AO737" s="9"/>
      <c r="AP737" s="9"/>
      <c r="AQ737" s="9"/>
      <c r="AR737" s="9"/>
      <c r="AS737" s="9"/>
      <c r="AT737" s="9"/>
      <c r="AU737" s="9"/>
      <c r="AV737" s="9"/>
      <c r="AW737" s="9"/>
      <c r="AX737" s="9"/>
      <c r="AY737" s="9"/>
      <c r="AZ737" s="9"/>
      <c r="BA737" s="9"/>
      <c r="BB737" s="9"/>
      <c r="BC737" s="9"/>
      <c r="BD737" s="9"/>
      <c r="BE737" s="9"/>
      <c r="BF737" s="9"/>
      <c r="BG737" s="9"/>
      <c r="BH737" s="9"/>
      <c r="BI737" s="9"/>
      <c r="BJ737" s="9"/>
      <c r="BK737" s="9"/>
      <c r="BL737" s="9"/>
      <c r="BM737" s="9"/>
    </row>
    <row r="738" spans="23:65">
      <c r="W738" s="9"/>
      <c r="X738" s="9"/>
      <c r="Y738" s="9"/>
      <c r="Z738" s="9"/>
      <c r="AA738" s="9"/>
      <c r="AB738" s="9"/>
      <c r="AC738" s="9"/>
      <c r="AD738" s="9"/>
      <c r="AE738" s="9"/>
      <c r="AF738" s="9"/>
      <c r="AG738" s="9"/>
      <c r="AH738" s="9"/>
      <c r="AI738" s="9"/>
      <c r="AJ738" s="9"/>
      <c r="AK738" s="9"/>
      <c r="AL738" s="9"/>
      <c r="AM738" s="9"/>
      <c r="AN738" s="9"/>
      <c r="AO738" s="9"/>
      <c r="AP738" s="9"/>
      <c r="AQ738" s="9"/>
      <c r="AR738" s="9"/>
      <c r="AS738" s="9"/>
      <c r="AT738" s="9"/>
      <c r="AU738" s="9"/>
      <c r="AV738" s="9"/>
      <c r="AW738" s="9"/>
      <c r="AX738" s="9"/>
      <c r="AY738" s="9"/>
      <c r="AZ738" s="9"/>
      <c r="BA738" s="9"/>
      <c r="BB738" s="9"/>
      <c r="BC738" s="9"/>
      <c r="BD738" s="9"/>
      <c r="BE738" s="9"/>
      <c r="BF738" s="9"/>
      <c r="BG738" s="9"/>
      <c r="BH738" s="9"/>
      <c r="BI738" s="9"/>
      <c r="BJ738" s="9"/>
      <c r="BK738" s="9"/>
      <c r="BL738" s="9"/>
      <c r="BM738" s="9"/>
    </row>
    <row r="739" spans="23:65">
      <c r="W739" s="9"/>
      <c r="X739" s="9"/>
      <c r="Y739" s="9"/>
      <c r="Z739" s="9"/>
      <c r="AA739" s="9"/>
      <c r="AB739" s="9"/>
      <c r="AC739" s="9"/>
      <c r="AD739" s="9"/>
      <c r="AE739" s="9"/>
      <c r="AF739" s="9"/>
      <c r="AG739" s="9"/>
      <c r="AH739" s="9"/>
      <c r="AI739" s="9"/>
      <c r="AJ739" s="9"/>
      <c r="AK739" s="9"/>
      <c r="AL739" s="9"/>
      <c r="AM739" s="9"/>
      <c r="AN739" s="9"/>
      <c r="AO739" s="9"/>
      <c r="AP739" s="9"/>
      <c r="AQ739" s="9"/>
      <c r="AR739" s="9"/>
      <c r="AS739" s="9"/>
      <c r="AT739" s="9"/>
      <c r="AU739" s="9"/>
      <c r="AV739" s="9"/>
      <c r="AW739" s="9"/>
      <c r="AX739" s="9"/>
      <c r="AY739" s="9"/>
      <c r="AZ739" s="9"/>
      <c r="BA739" s="9"/>
      <c r="BB739" s="9"/>
      <c r="BC739" s="9"/>
      <c r="BD739" s="9"/>
      <c r="BE739" s="9"/>
      <c r="BF739" s="9"/>
      <c r="BG739" s="9"/>
      <c r="BH739" s="9"/>
      <c r="BI739" s="9"/>
      <c r="BJ739" s="9"/>
      <c r="BK739" s="9"/>
      <c r="BL739" s="9"/>
      <c r="BM739" s="9"/>
    </row>
    <row r="740" spans="23:65">
      <c r="W740" s="9"/>
      <c r="X740" s="9"/>
      <c r="Y740" s="9"/>
      <c r="Z740" s="9"/>
      <c r="AA740" s="9"/>
      <c r="AB740" s="9"/>
      <c r="AC740" s="9"/>
      <c r="AD740" s="9"/>
      <c r="AE740" s="9"/>
      <c r="AF740" s="9"/>
      <c r="AG740" s="9"/>
      <c r="AH740" s="9"/>
      <c r="AI740" s="9"/>
      <c r="AJ740" s="9"/>
      <c r="AK740" s="9"/>
      <c r="AL740" s="9"/>
      <c r="AM740" s="9"/>
      <c r="AN740" s="9"/>
      <c r="AO740" s="9"/>
      <c r="AP740" s="9"/>
      <c r="AQ740" s="9"/>
      <c r="AR740" s="9"/>
      <c r="AS740" s="9"/>
      <c r="AT740" s="9"/>
      <c r="AU740" s="9"/>
      <c r="AV740" s="9"/>
      <c r="AW740" s="9"/>
      <c r="AX740" s="9"/>
      <c r="AY740" s="9"/>
      <c r="AZ740" s="9"/>
      <c r="BA740" s="9"/>
      <c r="BB740" s="9"/>
      <c r="BC740" s="9"/>
      <c r="BD740" s="9"/>
      <c r="BE740" s="9"/>
      <c r="BF740" s="9"/>
      <c r="BG740" s="9"/>
      <c r="BH740" s="9"/>
      <c r="BI740" s="9"/>
      <c r="BJ740" s="9"/>
      <c r="BK740" s="9"/>
      <c r="BL740" s="9"/>
      <c r="BM740" s="9"/>
    </row>
    <row r="741" spans="23:65">
      <c r="W741" s="9"/>
      <c r="X741" s="9"/>
      <c r="Y741" s="9"/>
      <c r="Z741" s="9"/>
      <c r="AA741" s="9"/>
      <c r="AB741" s="9"/>
      <c r="AC741" s="9"/>
      <c r="AD741" s="9"/>
      <c r="AE741" s="9"/>
      <c r="AF741" s="9"/>
      <c r="AG741" s="9"/>
      <c r="AH741" s="9"/>
      <c r="AI741" s="9"/>
      <c r="AJ741" s="9"/>
      <c r="AK741" s="9"/>
      <c r="AL741" s="9"/>
      <c r="AM741" s="9"/>
      <c r="AN741" s="9"/>
      <c r="AO741" s="9"/>
      <c r="AP741" s="9"/>
      <c r="AQ741" s="9"/>
      <c r="AR741" s="9"/>
      <c r="AS741" s="9"/>
      <c r="AT741" s="9"/>
      <c r="AU741" s="9"/>
      <c r="AV741" s="9"/>
      <c r="AW741" s="9"/>
      <c r="AX741" s="9"/>
      <c r="AY741" s="9"/>
      <c r="AZ741" s="9"/>
      <c r="BA741" s="9"/>
      <c r="BB741" s="9"/>
      <c r="BC741" s="9"/>
      <c r="BD741" s="9"/>
      <c r="BE741" s="9"/>
      <c r="BF741" s="9"/>
      <c r="BG741" s="9"/>
      <c r="BH741" s="9"/>
      <c r="BI741" s="9"/>
      <c r="BJ741" s="9"/>
      <c r="BK741" s="9"/>
      <c r="BL741" s="9"/>
      <c r="BM741" s="9"/>
    </row>
    <row r="742" spans="23:65">
      <c r="W742" s="9"/>
      <c r="X742" s="9"/>
      <c r="Y742" s="9"/>
      <c r="Z742" s="9"/>
      <c r="AA742" s="9"/>
      <c r="AB742" s="9"/>
      <c r="AC742" s="9"/>
      <c r="AD742" s="9"/>
      <c r="AE742" s="9"/>
      <c r="AF742" s="9"/>
      <c r="AG742" s="9"/>
      <c r="AH742" s="9"/>
      <c r="AI742" s="9"/>
      <c r="AJ742" s="9"/>
      <c r="AK742" s="9"/>
      <c r="AL742" s="9"/>
      <c r="AM742" s="9"/>
      <c r="AN742" s="9"/>
      <c r="AO742" s="9"/>
      <c r="AP742" s="9"/>
      <c r="AQ742" s="9"/>
      <c r="AR742" s="9"/>
      <c r="AS742" s="9"/>
      <c r="AT742" s="9"/>
      <c r="AU742" s="9"/>
      <c r="AV742" s="9"/>
      <c r="AW742" s="9"/>
      <c r="AX742" s="9"/>
      <c r="AY742" s="9"/>
      <c r="AZ742" s="9"/>
      <c r="BA742" s="9"/>
      <c r="BB742" s="9"/>
      <c r="BC742" s="9"/>
      <c r="BD742" s="9"/>
      <c r="BE742" s="9"/>
      <c r="BF742" s="9"/>
      <c r="BG742" s="9"/>
      <c r="BH742" s="9"/>
      <c r="BI742" s="9"/>
      <c r="BJ742" s="9"/>
      <c r="BK742" s="9"/>
      <c r="BL742" s="9"/>
      <c r="BM742" s="9"/>
    </row>
    <row r="743" spans="23:65">
      <c r="W743" s="9"/>
      <c r="X743" s="9"/>
      <c r="Y743" s="9"/>
      <c r="Z743" s="9"/>
      <c r="AA743" s="9"/>
      <c r="AB743" s="9"/>
      <c r="AC743" s="9"/>
      <c r="AD743" s="9"/>
      <c r="AE743" s="9"/>
      <c r="AF743" s="9"/>
      <c r="AG743" s="9"/>
      <c r="AH743" s="9"/>
      <c r="AI743" s="9"/>
      <c r="AJ743" s="9"/>
      <c r="AK743" s="9"/>
      <c r="AL743" s="9"/>
      <c r="AM743" s="9"/>
      <c r="AN743" s="9"/>
      <c r="AO743" s="9"/>
      <c r="AP743" s="9"/>
      <c r="AQ743" s="9"/>
      <c r="AR743" s="9"/>
      <c r="AS743" s="9"/>
      <c r="AT743" s="9"/>
      <c r="AU743" s="9"/>
      <c r="AV743" s="9"/>
      <c r="AW743" s="9"/>
      <c r="AX743" s="9"/>
      <c r="AY743" s="9"/>
      <c r="AZ743" s="9"/>
      <c r="BA743" s="9"/>
      <c r="BB743" s="9"/>
      <c r="BC743" s="9"/>
      <c r="BD743" s="9"/>
      <c r="BE743" s="9"/>
      <c r="BF743" s="9"/>
      <c r="BG743" s="9"/>
      <c r="BH743" s="9"/>
      <c r="BI743" s="9"/>
      <c r="BJ743" s="9"/>
      <c r="BK743" s="9"/>
      <c r="BL743" s="9"/>
      <c r="BM743" s="9"/>
    </row>
    <row r="744" spans="23:65">
      <c r="W744" s="9"/>
      <c r="X744" s="9"/>
      <c r="Y744" s="9"/>
      <c r="Z744" s="9"/>
      <c r="AA744" s="9"/>
      <c r="AB744" s="9"/>
      <c r="AC744" s="9"/>
      <c r="AD744" s="9"/>
      <c r="AE744" s="9"/>
      <c r="AF744" s="9"/>
      <c r="AG744" s="9"/>
      <c r="AH744" s="9"/>
      <c r="AI744" s="9"/>
      <c r="AJ744" s="9"/>
      <c r="AK744" s="9"/>
      <c r="AL744" s="9"/>
      <c r="AM744" s="9"/>
      <c r="AN744" s="9"/>
      <c r="AO744" s="9"/>
      <c r="AP744" s="9"/>
      <c r="AQ744" s="9"/>
      <c r="AR744" s="9"/>
      <c r="AS744" s="9"/>
      <c r="AT744" s="9"/>
      <c r="AU744" s="9"/>
      <c r="AV744" s="9"/>
      <c r="AW744" s="9"/>
      <c r="AX744" s="9"/>
      <c r="AY744" s="9"/>
      <c r="AZ744" s="9"/>
      <c r="BA744" s="9"/>
      <c r="BB744" s="9"/>
      <c r="BC744" s="9"/>
      <c r="BD744" s="9"/>
      <c r="BE744" s="9"/>
      <c r="BF744" s="9"/>
      <c r="BG744" s="9"/>
      <c r="BH744" s="9"/>
      <c r="BI744" s="9"/>
      <c r="BJ744" s="9"/>
      <c r="BK744" s="9"/>
      <c r="BL744" s="9"/>
      <c r="BM744" s="9"/>
    </row>
    <row r="745" spans="23:65">
      <c r="W745" s="9"/>
      <c r="X745" s="9"/>
      <c r="Y745" s="9"/>
      <c r="Z745" s="9"/>
      <c r="AA745" s="9"/>
      <c r="AB745" s="9"/>
      <c r="AC745" s="9"/>
      <c r="AD745" s="9"/>
      <c r="AE745" s="9"/>
      <c r="AF745" s="9"/>
      <c r="AG745" s="9"/>
      <c r="AH745" s="9"/>
      <c r="AI745" s="9"/>
      <c r="AJ745" s="9"/>
      <c r="AK745" s="9"/>
      <c r="AL745" s="9"/>
      <c r="AM745" s="9"/>
      <c r="AN745" s="9"/>
      <c r="AO745" s="9"/>
      <c r="AP745" s="9"/>
      <c r="AQ745" s="9"/>
      <c r="AR745" s="9"/>
      <c r="AS745" s="9"/>
      <c r="AT745" s="9"/>
      <c r="AU745" s="9"/>
      <c r="AV745" s="9"/>
      <c r="AW745" s="9"/>
      <c r="AX745" s="9"/>
      <c r="AY745" s="9"/>
      <c r="AZ745" s="9"/>
      <c r="BA745" s="9"/>
      <c r="BB745" s="9"/>
      <c r="BC745" s="9"/>
      <c r="BD745" s="9"/>
      <c r="BE745" s="9"/>
      <c r="BF745" s="9"/>
      <c r="BG745" s="9"/>
      <c r="BH745" s="9"/>
      <c r="BI745" s="9"/>
      <c r="BJ745" s="9"/>
      <c r="BK745" s="9"/>
      <c r="BL745" s="9"/>
      <c r="BM745" s="9"/>
    </row>
    <row r="746" spans="23:65">
      <c r="W746" s="9"/>
      <c r="X746" s="9"/>
      <c r="Y746" s="9"/>
      <c r="Z746" s="9"/>
      <c r="AA746" s="9"/>
      <c r="AB746" s="9"/>
      <c r="AC746" s="9"/>
      <c r="AD746" s="9"/>
      <c r="AE746" s="9"/>
      <c r="AF746" s="9"/>
      <c r="AG746" s="9"/>
      <c r="AH746" s="9"/>
      <c r="AI746" s="9"/>
      <c r="AJ746" s="9"/>
      <c r="AK746" s="9"/>
      <c r="AL746" s="9"/>
      <c r="AM746" s="9"/>
      <c r="AN746" s="9"/>
      <c r="AO746" s="9"/>
      <c r="AP746" s="9"/>
      <c r="AQ746" s="9"/>
      <c r="AR746" s="9"/>
      <c r="AS746" s="9"/>
      <c r="AT746" s="9"/>
      <c r="AU746" s="9"/>
      <c r="AV746" s="9"/>
      <c r="AW746" s="9"/>
      <c r="AX746" s="9"/>
      <c r="AY746" s="9"/>
      <c r="AZ746" s="9"/>
      <c r="BA746" s="9"/>
      <c r="BB746" s="9"/>
      <c r="BC746" s="9"/>
      <c r="BD746" s="9"/>
      <c r="BE746" s="9"/>
      <c r="BF746" s="9"/>
      <c r="BG746" s="9"/>
      <c r="BH746" s="9"/>
      <c r="BI746" s="9"/>
      <c r="BJ746" s="9"/>
      <c r="BK746" s="9"/>
      <c r="BL746" s="9"/>
      <c r="BM746" s="9"/>
    </row>
    <row r="747" spans="23:65">
      <c r="W747" s="9"/>
      <c r="X747" s="9"/>
      <c r="Y747" s="9"/>
      <c r="Z747" s="9"/>
      <c r="AA747" s="9"/>
      <c r="AB747" s="9"/>
      <c r="AC747" s="9"/>
      <c r="AD747" s="9"/>
      <c r="AE747" s="9"/>
      <c r="AF747" s="9"/>
      <c r="AG747" s="9"/>
      <c r="AH747" s="9"/>
      <c r="AI747" s="9"/>
      <c r="AJ747" s="9"/>
      <c r="AK747" s="9"/>
      <c r="AL747" s="9"/>
      <c r="AM747" s="9"/>
      <c r="AN747" s="9"/>
      <c r="AO747" s="9"/>
      <c r="AP747" s="9"/>
      <c r="AQ747" s="9"/>
      <c r="AR747" s="9"/>
      <c r="AS747" s="9"/>
      <c r="AT747" s="9"/>
      <c r="AU747" s="9"/>
      <c r="AV747" s="9"/>
      <c r="AW747" s="9"/>
      <c r="AX747" s="9"/>
      <c r="AY747" s="9"/>
      <c r="AZ747" s="9"/>
      <c r="BA747" s="9"/>
      <c r="BB747" s="9"/>
      <c r="BC747" s="9"/>
      <c r="BD747" s="9"/>
      <c r="BE747" s="9"/>
      <c r="BF747" s="9"/>
      <c r="BG747" s="9"/>
      <c r="BH747" s="9"/>
      <c r="BI747" s="9"/>
      <c r="BJ747" s="9"/>
      <c r="BK747" s="9"/>
      <c r="BL747" s="9"/>
      <c r="BM747" s="9"/>
    </row>
    <row r="748" spans="23:65">
      <c r="W748" s="9"/>
      <c r="X748" s="9"/>
      <c r="Y748" s="9"/>
      <c r="Z748" s="9"/>
      <c r="AA748" s="9"/>
      <c r="AB748" s="9"/>
      <c r="AC748" s="9"/>
      <c r="AD748" s="9"/>
      <c r="AE748" s="9"/>
      <c r="AF748" s="9"/>
      <c r="AG748" s="9"/>
      <c r="AH748" s="9"/>
      <c r="AI748" s="9"/>
      <c r="AJ748" s="9"/>
      <c r="AK748" s="9"/>
      <c r="AL748" s="9"/>
      <c r="AM748" s="9"/>
      <c r="AN748" s="9"/>
      <c r="AO748" s="9"/>
      <c r="AP748" s="9"/>
      <c r="AQ748" s="9"/>
      <c r="AR748" s="9"/>
      <c r="AS748" s="9"/>
      <c r="AT748" s="9"/>
      <c r="AU748" s="9"/>
      <c r="AV748" s="9"/>
      <c r="AW748" s="9"/>
      <c r="AX748" s="9"/>
      <c r="AY748" s="9"/>
      <c r="AZ748" s="9"/>
      <c r="BA748" s="9"/>
      <c r="BB748" s="9"/>
      <c r="BC748" s="9"/>
      <c r="BD748" s="9"/>
      <c r="BE748" s="9"/>
      <c r="BF748" s="9"/>
      <c r="BG748" s="9"/>
      <c r="BH748" s="9"/>
      <c r="BI748" s="9"/>
      <c r="BJ748" s="9"/>
      <c r="BK748" s="9"/>
      <c r="BL748" s="9"/>
      <c r="BM748" s="9"/>
    </row>
    <row r="749" spans="23:65">
      <c r="W749" s="9"/>
      <c r="X749" s="9"/>
      <c r="Y749" s="9"/>
      <c r="Z749" s="9"/>
      <c r="AA749" s="9"/>
      <c r="AB749" s="9"/>
      <c r="AC749" s="9"/>
      <c r="AD749" s="9"/>
      <c r="AE749" s="9"/>
      <c r="AF749" s="9"/>
      <c r="AG749" s="9"/>
      <c r="AH749" s="9"/>
      <c r="AI749" s="9"/>
      <c r="AJ749" s="9"/>
      <c r="AK749" s="9"/>
      <c r="AL749" s="9"/>
      <c r="AM749" s="9"/>
      <c r="AN749" s="9"/>
      <c r="AO749" s="9"/>
      <c r="AP749" s="9"/>
      <c r="AQ749" s="9"/>
      <c r="AR749" s="9"/>
      <c r="AS749" s="9"/>
      <c r="AT749" s="9"/>
      <c r="AU749" s="9"/>
      <c r="AV749" s="9"/>
      <c r="AW749" s="9"/>
      <c r="AX749" s="9"/>
      <c r="AY749" s="9"/>
      <c r="AZ749" s="9"/>
      <c r="BA749" s="9"/>
      <c r="BB749" s="9"/>
      <c r="BC749" s="9"/>
      <c r="BD749" s="9"/>
      <c r="BE749" s="9"/>
      <c r="BF749" s="9"/>
      <c r="BG749" s="9"/>
      <c r="BH749" s="9"/>
      <c r="BI749" s="9"/>
      <c r="BJ749" s="9"/>
      <c r="BK749" s="9"/>
      <c r="BL749" s="9"/>
      <c r="BM749" s="9"/>
    </row>
    <row r="750" spans="23:65">
      <c r="W750" s="9"/>
      <c r="X750" s="9"/>
      <c r="Y750" s="9"/>
      <c r="Z750" s="9"/>
      <c r="AA750" s="9"/>
      <c r="AB750" s="9"/>
      <c r="AC750" s="9"/>
      <c r="AD750" s="9"/>
      <c r="AE750" s="9"/>
      <c r="AF750" s="9"/>
      <c r="AG750" s="9"/>
      <c r="AH750" s="9"/>
      <c r="AI750" s="9"/>
      <c r="AJ750" s="9"/>
      <c r="AK750" s="9"/>
      <c r="AL750" s="9"/>
      <c r="AM750" s="9"/>
      <c r="AN750" s="9"/>
      <c r="AO750" s="9"/>
      <c r="AP750" s="9"/>
      <c r="AQ750" s="9"/>
      <c r="AR750" s="9"/>
      <c r="AS750" s="9"/>
      <c r="AT750" s="9"/>
      <c r="AU750" s="9"/>
      <c r="AV750" s="9"/>
      <c r="AW750" s="9"/>
      <c r="AX750" s="9"/>
      <c r="AY750" s="9"/>
      <c r="AZ750" s="9"/>
      <c r="BA750" s="9"/>
      <c r="BB750" s="9"/>
      <c r="BC750" s="9"/>
      <c r="BD750" s="9"/>
      <c r="BE750" s="9"/>
      <c r="BF750" s="9"/>
      <c r="BG750" s="9"/>
      <c r="BH750" s="9"/>
      <c r="BI750" s="9"/>
      <c r="BJ750" s="9"/>
      <c r="BK750" s="9"/>
      <c r="BL750" s="9"/>
      <c r="BM750" s="9"/>
    </row>
    <row r="751" spans="23:65">
      <c r="W751" s="9"/>
      <c r="X751" s="9"/>
      <c r="Y751" s="9"/>
      <c r="Z751" s="9"/>
      <c r="AA751" s="9"/>
      <c r="AB751" s="9"/>
      <c r="AC751" s="9"/>
      <c r="AD751" s="9"/>
      <c r="AE751" s="9"/>
      <c r="AF751" s="9"/>
      <c r="AG751" s="9"/>
      <c r="AH751" s="9"/>
      <c r="AI751" s="9"/>
      <c r="AJ751" s="9"/>
      <c r="AK751" s="9"/>
      <c r="AL751" s="9"/>
      <c r="AM751" s="9"/>
      <c r="AN751" s="9"/>
      <c r="AO751" s="9"/>
      <c r="AP751" s="9"/>
      <c r="AQ751" s="9"/>
      <c r="AR751" s="9"/>
      <c r="AS751" s="9"/>
      <c r="AT751" s="9"/>
      <c r="AU751" s="9"/>
      <c r="AV751" s="9"/>
      <c r="AW751" s="9"/>
      <c r="AX751" s="9"/>
      <c r="AY751" s="9"/>
      <c r="AZ751" s="9"/>
      <c r="BA751" s="9"/>
      <c r="BB751" s="9"/>
      <c r="BC751" s="9"/>
      <c r="BD751" s="9"/>
      <c r="BE751" s="9"/>
      <c r="BF751" s="9"/>
      <c r="BG751" s="9"/>
      <c r="BH751" s="9"/>
      <c r="BI751" s="9"/>
      <c r="BJ751" s="9"/>
      <c r="BK751" s="9"/>
      <c r="BL751" s="9"/>
      <c r="BM751" s="9"/>
    </row>
    <row r="752" spans="23:65">
      <c r="W752" s="9"/>
      <c r="X752" s="9"/>
      <c r="Y752" s="9"/>
      <c r="Z752" s="9"/>
      <c r="AA752" s="9"/>
      <c r="AB752" s="9"/>
      <c r="AC752" s="9"/>
      <c r="AD752" s="9"/>
      <c r="AE752" s="9"/>
      <c r="AF752" s="9"/>
      <c r="AG752" s="9"/>
      <c r="AH752" s="9"/>
      <c r="AI752" s="9"/>
      <c r="AJ752" s="9"/>
      <c r="AK752" s="9"/>
      <c r="AL752" s="9"/>
      <c r="AM752" s="9"/>
      <c r="AN752" s="9"/>
      <c r="AO752" s="9"/>
      <c r="AP752" s="9"/>
      <c r="AQ752" s="9"/>
      <c r="AR752" s="9"/>
      <c r="AS752" s="9"/>
      <c r="AT752" s="9"/>
      <c r="AU752" s="9"/>
      <c r="AV752" s="9"/>
      <c r="AW752" s="9"/>
      <c r="AX752" s="9"/>
      <c r="AY752" s="9"/>
      <c r="AZ752" s="9"/>
      <c r="BA752" s="9"/>
      <c r="BB752" s="9"/>
      <c r="BC752" s="9"/>
      <c r="BD752" s="9"/>
      <c r="BE752" s="9"/>
      <c r="BF752" s="9"/>
      <c r="BG752" s="9"/>
      <c r="BH752" s="9"/>
      <c r="BI752" s="9"/>
      <c r="BJ752" s="9"/>
      <c r="BK752" s="9"/>
      <c r="BL752" s="9"/>
      <c r="BM752" s="9"/>
    </row>
    <row r="753" spans="23:65">
      <c r="W753" s="9"/>
      <c r="X753" s="9"/>
      <c r="Y753" s="9"/>
      <c r="Z753" s="9"/>
      <c r="AA753" s="9"/>
      <c r="AB753" s="9"/>
      <c r="AC753" s="9"/>
      <c r="AD753" s="9"/>
      <c r="AE753" s="9"/>
      <c r="AF753" s="9"/>
      <c r="AG753" s="9"/>
      <c r="AH753" s="9"/>
      <c r="AI753" s="9"/>
      <c r="AJ753" s="9"/>
      <c r="AK753" s="9"/>
      <c r="AL753" s="9"/>
      <c r="AM753" s="9"/>
      <c r="AN753" s="9"/>
      <c r="AO753" s="9"/>
      <c r="AP753" s="9"/>
      <c r="AQ753" s="9"/>
      <c r="AR753" s="9"/>
      <c r="AS753" s="9"/>
      <c r="AT753" s="9"/>
      <c r="AU753" s="9"/>
      <c r="AV753" s="9"/>
      <c r="AW753" s="9"/>
      <c r="AX753" s="9"/>
      <c r="AY753" s="9"/>
      <c r="AZ753" s="9"/>
      <c r="BA753" s="9"/>
      <c r="BB753" s="9"/>
      <c r="BC753" s="9"/>
      <c r="BD753" s="9"/>
      <c r="BE753" s="9"/>
      <c r="BF753" s="9"/>
      <c r="BG753" s="9"/>
      <c r="BH753" s="9"/>
      <c r="BI753" s="9"/>
      <c r="BJ753" s="9"/>
      <c r="BK753" s="9"/>
      <c r="BL753" s="9"/>
      <c r="BM753" s="9"/>
    </row>
    <row r="754" spans="23:65">
      <c r="W754" s="9"/>
      <c r="X754" s="9"/>
      <c r="Y754" s="9"/>
      <c r="Z754" s="9"/>
      <c r="AA754" s="9"/>
      <c r="AB754" s="9"/>
      <c r="AC754" s="9"/>
      <c r="AD754" s="9"/>
      <c r="AE754" s="9"/>
      <c r="AF754" s="9"/>
      <c r="AG754" s="9"/>
      <c r="AH754" s="9"/>
      <c r="AI754" s="9"/>
      <c r="AJ754" s="9"/>
      <c r="AK754" s="9"/>
      <c r="AL754" s="9"/>
      <c r="AM754" s="9"/>
      <c r="AN754" s="9"/>
      <c r="AO754" s="9"/>
      <c r="AP754" s="9"/>
      <c r="AQ754" s="9"/>
      <c r="AR754" s="9"/>
      <c r="AS754" s="9"/>
      <c r="AT754" s="9"/>
      <c r="AU754" s="9"/>
      <c r="AV754" s="9"/>
      <c r="AW754" s="9"/>
      <c r="AX754" s="9"/>
      <c r="AY754" s="9"/>
      <c r="AZ754" s="9"/>
      <c r="BA754" s="9"/>
      <c r="BB754" s="9"/>
      <c r="BC754" s="9"/>
      <c r="BD754" s="9"/>
      <c r="BE754" s="9"/>
      <c r="BF754" s="9"/>
      <c r="BG754" s="9"/>
      <c r="BH754" s="9"/>
      <c r="BI754" s="9"/>
      <c r="BJ754" s="9"/>
      <c r="BK754" s="9"/>
      <c r="BL754" s="9"/>
      <c r="BM754" s="9"/>
    </row>
    <row r="755" spans="23:65">
      <c r="W755" s="9"/>
      <c r="X755" s="9"/>
      <c r="Y755" s="9"/>
      <c r="Z755" s="9"/>
      <c r="AA755" s="9"/>
      <c r="AB755" s="9"/>
      <c r="AC755" s="9"/>
      <c r="AD755" s="9"/>
      <c r="AE755" s="9"/>
      <c r="AF755" s="9"/>
      <c r="AG755" s="9"/>
      <c r="AH755" s="9"/>
      <c r="AI755" s="9"/>
      <c r="AJ755" s="9"/>
      <c r="AK755" s="9"/>
      <c r="AL755" s="9"/>
      <c r="AM755" s="9"/>
      <c r="AN755" s="9"/>
      <c r="AO755" s="9"/>
      <c r="AP755" s="9"/>
      <c r="AQ755" s="9"/>
      <c r="AR755" s="9"/>
      <c r="AS755" s="9"/>
      <c r="AT755" s="9"/>
      <c r="AU755" s="9"/>
      <c r="AV755" s="9"/>
      <c r="AW755" s="9"/>
      <c r="AX755" s="9"/>
      <c r="AY755" s="9"/>
      <c r="AZ755" s="9"/>
      <c r="BA755" s="9"/>
      <c r="BB755" s="9"/>
      <c r="BC755" s="9"/>
      <c r="BD755" s="9"/>
      <c r="BE755" s="9"/>
      <c r="BF755" s="9"/>
      <c r="BG755" s="9"/>
      <c r="BH755" s="9"/>
      <c r="BI755" s="9"/>
      <c r="BJ755" s="9"/>
      <c r="BK755" s="9"/>
      <c r="BL755" s="9"/>
      <c r="BM755" s="9"/>
    </row>
    <row r="756" spans="23:65">
      <c r="W756" s="9"/>
      <c r="X756" s="9"/>
      <c r="Y756" s="9"/>
      <c r="Z756" s="9"/>
      <c r="AA756" s="9"/>
      <c r="AB756" s="9"/>
      <c r="AC756" s="9"/>
      <c r="AD756" s="9"/>
      <c r="AE756" s="9"/>
      <c r="AF756" s="9"/>
      <c r="AG756" s="9"/>
      <c r="AH756" s="9"/>
      <c r="AI756" s="9"/>
      <c r="AJ756" s="9"/>
      <c r="AK756" s="9"/>
      <c r="AL756" s="9"/>
      <c r="AM756" s="9"/>
      <c r="AN756" s="9"/>
      <c r="AO756" s="9"/>
      <c r="AP756" s="9"/>
      <c r="AQ756" s="9"/>
      <c r="AR756" s="9"/>
      <c r="AS756" s="9"/>
      <c r="AT756" s="9"/>
      <c r="AU756" s="9"/>
      <c r="AV756" s="9"/>
      <c r="AW756" s="9"/>
      <c r="AX756" s="9"/>
      <c r="AY756" s="9"/>
      <c r="AZ756" s="9"/>
      <c r="BA756" s="9"/>
      <c r="BB756" s="9"/>
      <c r="BC756" s="9"/>
      <c r="BD756" s="9"/>
      <c r="BE756" s="9"/>
      <c r="BF756" s="9"/>
      <c r="BG756" s="9"/>
      <c r="BH756" s="9"/>
      <c r="BI756" s="9"/>
      <c r="BJ756" s="9"/>
      <c r="BK756" s="9"/>
      <c r="BL756" s="9"/>
      <c r="BM756" s="9"/>
    </row>
    <row r="757" spans="23:65">
      <c r="W757" s="9"/>
      <c r="X757" s="9"/>
      <c r="Y757" s="9"/>
      <c r="Z757" s="9"/>
      <c r="AA757" s="9"/>
      <c r="AB757" s="9"/>
      <c r="AC757" s="9"/>
      <c r="AD757" s="9"/>
      <c r="AE757" s="9"/>
      <c r="AF757" s="9"/>
      <c r="AG757" s="9"/>
      <c r="AH757" s="9"/>
      <c r="AI757" s="9"/>
      <c r="AJ757" s="9"/>
      <c r="AK757" s="9"/>
      <c r="AL757" s="9"/>
      <c r="AM757" s="9"/>
      <c r="AN757" s="9"/>
      <c r="AO757" s="9"/>
      <c r="AP757" s="9"/>
      <c r="AQ757" s="9"/>
      <c r="AR757" s="9"/>
      <c r="AS757" s="9"/>
      <c r="AT757" s="9"/>
      <c r="AU757" s="9"/>
      <c r="AV757" s="9"/>
      <c r="AW757" s="9"/>
      <c r="AX757" s="9"/>
      <c r="AY757" s="9"/>
      <c r="AZ757" s="9"/>
      <c r="BA757" s="9"/>
      <c r="BB757" s="9"/>
      <c r="BC757" s="9"/>
      <c r="BD757" s="9"/>
      <c r="BE757" s="9"/>
      <c r="BF757" s="9"/>
      <c r="BG757" s="9"/>
      <c r="BH757" s="9"/>
      <c r="BI757" s="9"/>
      <c r="BJ757" s="9"/>
      <c r="BK757" s="9"/>
      <c r="BL757" s="9"/>
      <c r="BM757" s="9"/>
    </row>
    <row r="758" spans="23:65">
      <c r="W758" s="9"/>
      <c r="X758" s="9"/>
      <c r="Y758" s="9"/>
      <c r="Z758" s="9"/>
      <c r="AA758" s="9"/>
      <c r="AB758" s="9"/>
      <c r="AC758" s="9"/>
      <c r="AD758" s="9"/>
      <c r="AE758" s="9"/>
      <c r="AF758" s="9"/>
      <c r="AG758" s="9"/>
      <c r="AH758" s="9"/>
      <c r="AI758" s="9"/>
      <c r="AJ758" s="9"/>
      <c r="AK758" s="9"/>
      <c r="AL758" s="9"/>
      <c r="AM758" s="9"/>
      <c r="AN758" s="9"/>
      <c r="AO758" s="9"/>
      <c r="AP758" s="9"/>
      <c r="AQ758" s="9"/>
      <c r="AR758" s="9"/>
      <c r="AS758" s="9"/>
      <c r="AT758" s="9"/>
      <c r="AU758" s="9"/>
      <c r="AV758" s="9"/>
      <c r="AW758" s="9"/>
      <c r="AX758" s="9"/>
      <c r="AY758" s="9"/>
      <c r="AZ758" s="9"/>
      <c r="BA758" s="9"/>
      <c r="BB758" s="9"/>
      <c r="BC758" s="9"/>
      <c r="BD758" s="9"/>
      <c r="BE758" s="9"/>
      <c r="BF758" s="9"/>
      <c r="BG758" s="9"/>
      <c r="BH758" s="9"/>
      <c r="BI758" s="9"/>
      <c r="BJ758" s="9"/>
      <c r="BK758" s="9"/>
      <c r="BL758" s="9"/>
      <c r="BM758" s="9"/>
    </row>
    <row r="759" spans="23:65">
      <c r="W759" s="9"/>
      <c r="X759" s="9"/>
      <c r="Y759" s="9"/>
      <c r="Z759" s="9"/>
      <c r="AA759" s="9"/>
      <c r="AB759" s="9"/>
      <c r="AC759" s="9"/>
      <c r="AD759" s="9"/>
      <c r="AE759" s="9"/>
      <c r="AF759" s="9"/>
      <c r="AG759" s="9"/>
      <c r="AH759" s="9"/>
      <c r="AI759" s="9"/>
      <c r="AJ759" s="9"/>
      <c r="AK759" s="9"/>
      <c r="AL759" s="9"/>
      <c r="AM759" s="9"/>
      <c r="AN759" s="9"/>
      <c r="AO759" s="9"/>
      <c r="AP759" s="9"/>
      <c r="AQ759" s="9"/>
      <c r="AR759" s="9"/>
      <c r="AS759" s="9"/>
      <c r="AT759" s="9"/>
      <c r="AU759" s="9"/>
      <c r="AV759" s="9"/>
      <c r="AW759" s="9"/>
      <c r="AX759" s="9"/>
      <c r="AY759" s="9"/>
      <c r="AZ759" s="9"/>
      <c r="BA759" s="9"/>
      <c r="BB759" s="9"/>
      <c r="BC759" s="9"/>
      <c r="BD759" s="9"/>
      <c r="BE759" s="9"/>
      <c r="BF759" s="9"/>
      <c r="BG759" s="9"/>
      <c r="BH759" s="9"/>
      <c r="BI759" s="9"/>
      <c r="BJ759" s="9"/>
      <c r="BK759" s="9"/>
      <c r="BL759" s="9"/>
      <c r="BM759" s="9"/>
    </row>
    <row r="760" spans="23:65">
      <c r="W760" s="9"/>
      <c r="X760" s="9"/>
      <c r="Y760" s="9"/>
      <c r="Z760" s="9"/>
      <c r="AA760" s="9"/>
      <c r="AB760" s="9"/>
      <c r="AC760" s="9"/>
      <c r="AD760" s="9"/>
      <c r="AE760" s="9"/>
      <c r="AF760" s="9"/>
      <c r="AG760" s="9"/>
      <c r="AH760" s="9"/>
      <c r="AI760" s="9"/>
      <c r="AJ760" s="9"/>
      <c r="AK760" s="9"/>
      <c r="AL760" s="9"/>
      <c r="AM760" s="9"/>
      <c r="AN760" s="9"/>
      <c r="AO760" s="9"/>
      <c r="AP760" s="9"/>
      <c r="AQ760" s="9"/>
      <c r="AR760" s="9"/>
      <c r="AS760" s="9"/>
      <c r="AT760" s="9"/>
      <c r="AU760" s="9"/>
      <c r="AV760" s="9"/>
      <c r="AW760" s="9"/>
      <c r="AX760" s="9"/>
      <c r="AY760" s="9"/>
      <c r="AZ760" s="9"/>
      <c r="BA760" s="9"/>
      <c r="BB760" s="9"/>
      <c r="BC760" s="9"/>
      <c r="BD760" s="9"/>
      <c r="BE760" s="9"/>
      <c r="BF760" s="9"/>
      <c r="BG760" s="9"/>
      <c r="BH760" s="9"/>
      <c r="BI760" s="9"/>
      <c r="BJ760" s="9"/>
      <c r="BK760" s="9"/>
      <c r="BL760" s="9"/>
      <c r="BM760" s="9"/>
    </row>
    <row r="761" spans="23:65">
      <c r="W761" s="9"/>
      <c r="X761" s="9"/>
      <c r="Y761" s="9"/>
      <c r="Z761" s="9"/>
      <c r="AA761" s="9"/>
      <c r="AB761" s="9"/>
      <c r="AC761" s="9"/>
      <c r="AD761" s="9"/>
      <c r="AE761" s="9"/>
      <c r="AF761" s="9"/>
      <c r="AG761" s="9"/>
      <c r="AH761" s="9"/>
      <c r="AI761" s="9"/>
      <c r="AJ761" s="9"/>
      <c r="AK761" s="9"/>
      <c r="AL761" s="9"/>
      <c r="AM761" s="9"/>
      <c r="AN761" s="9"/>
      <c r="AO761" s="9"/>
      <c r="AP761" s="9"/>
      <c r="AQ761" s="9"/>
      <c r="AR761" s="9"/>
      <c r="AS761" s="9"/>
      <c r="AT761" s="9"/>
      <c r="AU761" s="9"/>
      <c r="AV761" s="9"/>
      <c r="AW761" s="9"/>
      <c r="AX761" s="9"/>
      <c r="AY761" s="9"/>
      <c r="AZ761" s="9"/>
      <c r="BA761" s="9"/>
      <c r="BB761" s="9"/>
      <c r="BC761" s="9"/>
      <c r="BD761" s="9"/>
      <c r="BE761" s="9"/>
      <c r="BF761" s="9"/>
      <c r="BG761" s="9"/>
      <c r="BH761" s="9"/>
      <c r="BI761" s="9"/>
      <c r="BJ761" s="9"/>
      <c r="BK761" s="9"/>
      <c r="BL761" s="9"/>
      <c r="BM761" s="9"/>
    </row>
    <row r="762" spans="23:65">
      <c r="W762" s="9"/>
      <c r="X762" s="9"/>
      <c r="Y762" s="9"/>
      <c r="Z762" s="9"/>
      <c r="AA762" s="9"/>
      <c r="AB762" s="9"/>
      <c r="AC762" s="9"/>
      <c r="AD762" s="9"/>
      <c r="AE762" s="9"/>
      <c r="AF762" s="9"/>
      <c r="AG762" s="9"/>
      <c r="AH762" s="9"/>
      <c r="AI762" s="9"/>
      <c r="AJ762" s="9"/>
      <c r="AK762" s="9"/>
      <c r="AL762" s="9"/>
      <c r="AM762" s="9"/>
      <c r="AN762" s="9"/>
      <c r="AO762" s="9"/>
      <c r="AP762" s="9"/>
      <c r="AQ762" s="9"/>
      <c r="AR762" s="9"/>
      <c r="AS762" s="9"/>
      <c r="AT762" s="9"/>
      <c r="AU762" s="9"/>
      <c r="AV762" s="9"/>
      <c r="AW762" s="9"/>
      <c r="AX762" s="9"/>
      <c r="AY762" s="9"/>
      <c r="AZ762" s="9"/>
      <c r="BA762" s="9"/>
      <c r="BB762" s="9"/>
      <c r="BC762" s="9"/>
      <c r="BD762" s="9"/>
      <c r="BE762" s="9"/>
      <c r="BF762" s="9"/>
      <c r="BG762" s="9"/>
      <c r="BH762" s="9"/>
      <c r="BI762" s="9"/>
      <c r="BJ762" s="9"/>
      <c r="BK762" s="9"/>
      <c r="BL762" s="9"/>
      <c r="BM762" s="9"/>
    </row>
    <row r="763" spans="23:65">
      <c r="W763" s="9"/>
      <c r="X763" s="9"/>
      <c r="Y763" s="9"/>
      <c r="Z763" s="9"/>
      <c r="AA763" s="9"/>
      <c r="AB763" s="9"/>
      <c r="AC763" s="9"/>
      <c r="AD763" s="9"/>
      <c r="AE763" s="9"/>
      <c r="AF763" s="9"/>
      <c r="AG763" s="9"/>
      <c r="AH763" s="9"/>
      <c r="AI763" s="9"/>
      <c r="AJ763" s="9"/>
      <c r="AK763" s="9"/>
      <c r="AL763" s="9"/>
      <c r="AM763" s="9"/>
      <c r="AN763" s="9"/>
      <c r="AO763" s="9"/>
      <c r="AP763" s="9"/>
      <c r="AQ763" s="9"/>
      <c r="AR763" s="9"/>
      <c r="AS763" s="9"/>
      <c r="AT763" s="9"/>
      <c r="AU763" s="9"/>
      <c r="AV763" s="9"/>
      <c r="AW763" s="9"/>
      <c r="AX763" s="9"/>
      <c r="AY763" s="9"/>
      <c r="AZ763" s="9"/>
      <c r="BA763" s="9"/>
      <c r="BB763" s="9"/>
      <c r="BC763" s="9"/>
      <c r="BD763" s="9"/>
      <c r="BE763" s="9"/>
      <c r="BF763" s="9"/>
      <c r="BG763" s="9"/>
      <c r="BH763" s="9"/>
      <c r="BI763" s="9"/>
      <c r="BJ763" s="9"/>
      <c r="BK763" s="9"/>
      <c r="BL763" s="9"/>
      <c r="BM763" s="9"/>
    </row>
    <row r="764" spans="23:65">
      <c r="W764" s="9"/>
      <c r="X764" s="9"/>
      <c r="Y764" s="9"/>
      <c r="Z764" s="9"/>
      <c r="AA764" s="9"/>
      <c r="AB764" s="9"/>
      <c r="AC764" s="9"/>
      <c r="AD764" s="9"/>
      <c r="AE764" s="9"/>
      <c r="AF764" s="9"/>
      <c r="AG764" s="9"/>
      <c r="AH764" s="9"/>
      <c r="AI764" s="9"/>
      <c r="AJ764" s="9"/>
      <c r="AK764" s="9"/>
      <c r="AL764" s="9"/>
      <c r="AM764" s="9"/>
      <c r="AN764" s="9"/>
      <c r="AO764" s="9"/>
      <c r="AP764" s="9"/>
      <c r="AQ764" s="9"/>
      <c r="AR764" s="9"/>
      <c r="AS764" s="9"/>
      <c r="AT764" s="9"/>
      <c r="AU764" s="9"/>
      <c r="AV764" s="9"/>
      <c r="AW764" s="9"/>
      <c r="AX764" s="9"/>
      <c r="AY764" s="9"/>
      <c r="AZ764" s="9"/>
      <c r="BA764" s="9"/>
      <c r="BB764" s="9"/>
      <c r="BC764" s="9"/>
      <c r="BD764" s="9"/>
      <c r="BE764" s="9"/>
      <c r="BF764" s="9"/>
      <c r="BG764" s="9"/>
      <c r="BH764" s="9"/>
      <c r="BI764" s="9"/>
      <c r="BJ764" s="9"/>
      <c r="BK764" s="9"/>
      <c r="BL764" s="9"/>
      <c r="BM764" s="9"/>
    </row>
    <row r="765" spans="23:65">
      <c r="W765" s="9"/>
      <c r="X765" s="9"/>
      <c r="Y765" s="9"/>
      <c r="Z765" s="9"/>
      <c r="AA765" s="9"/>
      <c r="AB765" s="9"/>
      <c r="AC765" s="9"/>
      <c r="AD765" s="9"/>
      <c r="AE765" s="9"/>
      <c r="AF765" s="9"/>
      <c r="AG765" s="9"/>
      <c r="AH765" s="9"/>
      <c r="AI765" s="9"/>
      <c r="AJ765" s="9"/>
      <c r="AK765" s="9"/>
      <c r="AL765" s="9"/>
      <c r="AM765" s="9"/>
      <c r="AN765" s="9"/>
      <c r="AO765" s="9"/>
      <c r="AP765" s="9"/>
      <c r="AQ765" s="9"/>
      <c r="AR765" s="9"/>
      <c r="AS765" s="9"/>
      <c r="AT765" s="9"/>
      <c r="AU765" s="9"/>
      <c r="AV765" s="9"/>
      <c r="AW765" s="9"/>
      <c r="AX765" s="9"/>
      <c r="AY765" s="9"/>
      <c r="AZ765" s="9"/>
      <c r="BA765" s="9"/>
      <c r="BB765" s="9"/>
      <c r="BC765" s="9"/>
      <c r="BD765" s="9"/>
      <c r="BE765" s="9"/>
      <c r="BF765" s="9"/>
      <c r="BG765" s="9"/>
      <c r="BH765" s="9"/>
      <c r="BI765" s="9"/>
      <c r="BJ765" s="9"/>
      <c r="BK765" s="9"/>
      <c r="BL765" s="9"/>
      <c r="BM765" s="9"/>
    </row>
    <row r="766" spans="23:65">
      <c r="W766" s="9"/>
      <c r="X766" s="9"/>
      <c r="Y766" s="9"/>
      <c r="Z766" s="9"/>
      <c r="AA766" s="9"/>
      <c r="AB766" s="9"/>
      <c r="AC766" s="9"/>
      <c r="AD766" s="9"/>
      <c r="AE766" s="9"/>
      <c r="AF766" s="9"/>
      <c r="AG766" s="9"/>
      <c r="AH766" s="9"/>
      <c r="AI766" s="9"/>
      <c r="AJ766" s="9"/>
      <c r="AK766" s="9"/>
      <c r="AL766" s="9"/>
      <c r="AM766" s="9"/>
      <c r="AN766" s="9"/>
      <c r="AO766" s="9"/>
      <c r="AP766" s="9"/>
      <c r="AQ766" s="9"/>
      <c r="AR766" s="9"/>
      <c r="AS766" s="9"/>
      <c r="AT766" s="9"/>
      <c r="AU766" s="9"/>
      <c r="AV766" s="9"/>
      <c r="AW766" s="9"/>
      <c r="AX766" s="9"/>
      <c r="AY766" s="9"/>
      <c r="AZ766" s="9"/>
      <c r="BA766" s="9"/>
      <c r="BB766" s="9"/>
      <c r="BC766" s="9"/>
      <c r="BD766" s="9"/>
      <c r="BE766" s="9"/>
      <c r="BF766" s="9"/>
      <c r="BG766" s="9"/>
      <c r="BH766" s="9"/>
      <c r="BI766" s="9"/>
      <c r="BJ766" s="9"/>
      <c r="BK766" s="9"/>
      <c r="BL766" s="9"/>
      <c r="BM766" s="9"/>
    </row>
    <row r="767" spans="23:65">
      <c r="W767" s="9"/>
      <c r="X767" s="9"/>
      <c r="Y767" s="9"/>
      <c r="Z767" s="9"/>
      <c r="AA767" s="9"/>
      <c r="AB767" s="9"/>
      <c r="AC767" s="9"/>
      <c r="AD767" s="9"/>
      <c r="AE767" s="9"/>
      <c r="AF767" s="9"/>
      <c r="AG767" s="9"/>
      <c r="AH767" s="9"/>
      <c r="AI767" s="9"/>
      <c r="AJ767" s="9"/>
      <c r="AK767" s="9"/>
      <c r="AL767" s="9"/>
      <c r="AM767" s="9"/>
      <c r="AN767" s="9"/>
      <c r="AO767" s="9"/>
      <c r="AP767" s="9"/>
      <c r="AQ767" s="9"/>
      <c r="AR767" s="9"/>
      <c r="AS767" s="9"/>
      <c r="AT767" s="9"/>
      <c r="AU767" s="9"/>
      <c r="AV767" s="9"/>
      <c r="AW767" s="9"/>
      <c r="AX767" s="9"/>
      <c r="AY767" s="9"/>
      <c r="AZ767" s="9"/>
      <c r="BA767" s="9"/>
      <c r="BB767" s="9"/>
      <c r="BC767" s="9"/>
      <c r="BD767" s="9"/>
      <c r="BE767" s="9"/>
      <c r="BF767" s="9"/>
      <c r="BG767" s="9"/>
      <c r="BH767" s="9"/>
      <c r="BI767" s="9"/>
      <c r="BJ767" s="9"/>
      <c r="BK767" s="9"/>
      <c r="BL767" s="9"/>
      <c r="BM767" s="9"/>
    </row>
    <row r="768" spans="23:65">
      <c r="W768" s="9"/>
      <c r="X768" s="9"/>
      <c r="Y768" s="9"/>
      <c r="Z768" s="9"/>
      <c r="AA768" s="9"/>
      <c r="AB768" s="9"/>
      <c r="AC768" s="9"/>
      <c r="AD768" s="9"/>
      <c r="AE768" s="9"/>
      <c r="AF768" s="9"/>
      <c r="AG768" s="9"/>
      <c r="AH768" s="9"/>
      <c r="AI768" s="9"/>
      <c r="AJ768" s="9"/>
      <c r="AK768" s="9"/>
      <c r="AL768" s="9"/>
      <c r="AM768" s="9"/>
      <c r="AN768" s="9"/>
      <c r="AO768" s="9"/>
      <c r="AP768" s="9"/>
      <c r="AQ768" s="9"/>
      <c r="AR768" s="9"/>
      <c r="AS768" s="9"/>
      <c r="AT768" s="9"/>
      <c r="AU768" s="9"/>
      <c r="AV768" s="9"/>
      <c r="AW768" s="9"/>
      <c r="AX768" s="9"/>
      <c r="AY768" s="9"/>
      <c r="AZ768" s="9"/>
      <c r="BA768" s="9"/>
      <c r="BB768" s="9"/>
      <c r="BC768" s="9"/>
      <c r="BD768" s="9"/>
      <c r="BE768" s="9"/>
      <c r="BF768" s="9"/>
      <c r="BG768" s="9"/>
      <c r="BH768" s="9"/>
      <c r="BI768" s="9"/>
      <c r="BJ768" s="9"/>
      <c r="BK768" s="9"/>
      <c r="BL768" s="9"/>
      <c r="BM768" s="9"/>
    </row>
    <row r="769" spans="23:65">
      <c r="W769" s="9"/>
      <c r="X769" s="9"/>
      <c r="Y769" s="9"/>
      <c r="Z769" s="9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9"/>
      <c r="AL769" s="9"/>
      <c r="AM769" s="9"/>
      <c r="AN769" s="9"/>
      <c r="AO769" s="9"/>
      <c r="AP769" s="9"/>
      <c r="AQ769" s="9"/>
      <c r="AR769" s="9"/>
      <c r="AS769" s="9"/>
      <c r="AT769" s="9"/>
      <c r="AU769" s="9"/>
      <c r="AV769" s="9"/>
      <c r="AW769" s="9"/>
      <c r="AX769" s="9"/>
      <c r="AY769" s="9"/>
      <c r="AZ769" s="9"/>
      <c r="BA769" s="9"/>
      <c r="BB769" s="9"/>
      <c r="BC769" s="9"/>
      <c r="BD769" s="9"/>
      <c r="BE769" s="9"/>
      <c r="BF769" s="9"/>
      <c r="BG769" s="9"/>
      <c r="BH769" s="9"/>
      <c r="BI769" s="9"/>
      <c r="BJ769" s="9"/>
      <c r="BK769" s="9"/>
      <c r="BL769" s="9"/>
      <c r="BM769" s="9"/>
    </row>
    <row r="770" spans="23:65">
      <c r="W770" s="9"/>
      <c r="X770" s="9"/>
      <c r="Y770" s="9"/>
      <c r="Z770" s="9"/>
      <c r="AA770" s="9"/>
      <c r="AB770" s="9"/>
      <c r="AC770" s="9"/>
      <c r="AD770" s="9"/>
      <c r="AE770" s="9"/>
      <c r="AF770" s="9"/>
      <c r="AG770" s="9"/>
      <c r="AH770" s="9"/>
      <c r="AI770" s="9"/>
      <c r="AJ770" s="9"/>
      <c r="AK770" s="9"/>
      <c r="AL770" s="9"/>
      <c r="AM770" s="9"/>
      <c r="AN770" s="9"/>
      <c r="AO770" s="9"/>
      <c r="AP770" s="9"/>
      <c r="AQ770" s="9"/>
      <c r="AR770" s="9"/>
      <c r="AS770" s="9"/>
      <c r="AT770" s="9"/>
      <c r="AU770" s="9"/>
      <c r="AV770" s="9"/>
      <c r="AW770" s="9"/>
      <c r="AX770" s="9"/>
      <c r="AY770" s="9"/>
      <c r="AZ770" s="9"/>
      <c r="BA770" s="9"/>
      <c r="BB770" s="9"/>
      <c r="BC770" s="9"/>
      <c r="BD770" s="9"/>
      <c r="BE770" s="9"/>
      <c r="BF770" s="9"/>
      <c r="BG770" s="9"/>
      <c r="BH770" s="9"/>
      <c r="BI770" s="9"/>
      <c r="BJ770" s="9"/>
      <c r="BK770" s="9"/>
      <c r="BL770" s="9"/>
      <c r="BM770" s="9"/>
    </row>
    <row r="771" spans="23:65">
      <c r="W771" s="9"/>
      <c r="X771" s="9"/>
      <c r="Y771" s="9"/>
      <c r="Z771" s="9"/>
      <c r="AA771" s="9"/>
      <c r="AB771" s="9"/>
      <c r="AC771" s="9"/>
      <c r="AD771" s="9"/>
      <c r="AE771" s="9"/>
      <c r="AF771" s="9"/>
      <c r="AG771" s="9"/>
      <c r="AH771" s="9"/>
      <c r="AI771" s="9"/>
      <c r="AJ771" s="9"/>
      <c r="AK771" s="9"/>
      <c r="AL771" s="9"/>
      <c r="AM771" s="9"/>
      <c r="AN771" s="9"/>
      <c r="AO771" s="9"/>
      <c r="AP771" s="9"/>
      <c r="AQ771" s="9"/>
      <c r="AR771" s="9"/>
      <c r="AS771" s="9"/>
      <c r="AT771" s="9"/>
      <c r="AU771" s="9"/>
      <c r="AV771" s="9"/>
      <c r="AW771" s="9"/>
      <c r="AX771" s="9"/>
      <c r="AY771" s="9"/>
      <c r="AZ771" s="9"/>
      <c r="BA771" s="9"/>
      <c r="BB771" s="9"/>
      <c r="BC771" s="9"/>
      <c r="BD771" s="9"/>
      <c r="BE771" s="9"/>
      <c r="BF771" s="9"/>
      <c r="BG771" s="9"/>
      <c r="BH771" s="9"/>
      <c r="BI771" s="9"/>
      <c r="BJ771" s="9"/>
      <c r="BK771" s="9"/>
      <c r="BL771" s="9"/>
      <c r="BM771" s="9"/>
    </row>
    <row r="772" spans="23:65">
      <c r="W772" s="9"/>
      <c r="X772" s="9"/>
      <c r="Y772" s="9"/>
      <c r="Z772" s="9"/>
      <c r="AA772" s="9"/>
      <c r="AB772" s="9"/>
      <c r="AC772" s="9"/>
      <c r="AD772" s="9"/>
      <c r="AE772" s="9"/>
      <c r="AF772" s="9"/>
      <c r="AG772" s="9"/>
      <c r="AH772" s="9"/>
      <c r="AI772" s="9"/>
      <c r="AJ772" s="9"/>
      <c r="AK772" s="9"/>
      <c r="AL772" s="9"/>
      <c r="AM772" s="9"/>
      <c r="AN772" s="9"/>
      <c r="AO772" s="9"/>
      <c r="AP772" s="9"/>
      <c r="AQ772" s="9"/>
      <c r="AR772" s="9"/>
      <c r="AS772" s="9"/>
      <c r="AT772" s="9"/>
      <c r="AU772" s="9"/>
      <c r="AV772" s="9"/>
      <c r="AW772" s="9"/>
      <c r="AX772" s="9"/>
      <c r="AY772" s="9"/>
      <c r="AZ772" s="9"/>
      <c r="BA772" s="9"/>
      <c r="BB772" s="9"/>
      <c r="BC772" s="9"/>
      <c r="BD772" s="9"/>
      <c r="BE772" s="9"/>
      <c r="BF772" s="9"/>
      <c r="BG772" s="9"/>
      <c r="BH772" s="9"/>
      <c r="BI772" s="9"/>
      <c r="BJ772" s="9"/>
      <c r="BK772" s="9"/>
      <c r="BL772" s="9"/>
      <c r="BM772" s="9"/>
    </row>
    <row r="773" spans="23:65">
      <c r="W773" s="9"/>
      <c r="X773" s="9"/>
      <c r="Y773" s="9"/>
      <c r="Z773" s="9"/>
      <c r="AA773" s="9"/>
      <c r="AB773" s="9"/>
      <c r="AC773" s="9"/>
      <c r="AD773" s="9"/>
      <c r="AE773" s="9"/>
      <c r="AF773" s="9"/>
      <c r="AG773" s="9"/>
      <c r="AH773" s="9"/>
      <c r="AI773" s="9"/>
      <c r="AJ773" s="9"/>
      <c r="AK773" s="9"/>
      <c r="AL773" s="9"/>
      <c r="AM773" s="9"/>
      <c r="AN773" s="9"/>
      <c r="AO773" s="9"/>
      <c r="AP773" s="9"/>
      <c r="AQ773" s="9"/>
      <c r="AR773" s="9"/>
      <c r="AS773" s="9"/>
      <c r="AT773" s="9"/>
      <c r="AU773" s="9"/>
      <c r="AV773" s="9"/>
      <c r="AW773" s="9"/>
      <c r="AX773" s="9"/>
      <c r="AY773" s="9"/>
      <c r="AZ773" s="9"/>
      <c r="BA773" s="9"/>
      <c r="BB773" s="9"/>
      <c r="BC773" s="9"/>
      <c r="BD773" s="9"/>
      <c r="BE773" s="9"/>
      <c r="BF773" s="9"/>
      <c r="BG773" s="9"/>
      <c r="BH773" s="9"/>
      <c r="BI773" s="9"/>
      <c r="BJ773" s="9"/>
      <c r="BK773" s="9"/>
      <c r="BL773" s="9"/>
      <c r="BM773" s="9"/>
    </row>
    <row r="774" spans="23:65">
      <c r="W774" s="9"/>
      <c r="X774" s="9"/>
      <c r="Y774" s="9"/>
      <c r="Z774" s="9"/>
      <c r="AA774" s="9"/>
      <c r="AB774" s="9"/>
      <c r="AC774" s="9"/>
      <c r="AD774" s="9"/>
      <c r="AE774" s="9"/>
      <c r="AF774" s="9"/>
      <c r="AG774" s="9"/>
      <c r="AH774" s="9"/>
      <c r="AI774" s="9"/>
      <c r="AJ774" s="9"/>
      <c r="AK774" s="9"/>
      <c r="AL774" s="9"/>
      <c r="AM774" s="9"/>
      <c r="AN774" s="9"/>
      <c r="AO774" s="9"/>
      <c r="AP774" s="9"/>
      <c r="AQ774" s="9"/>
      <c r="AR774" s="9"/>
      <c r="AS774" s="9"/>
      <c r="AT774" s="9"/>
      <c r="AU774" s="9"/>
      <c r="AV774" s="9"/>
      <c r="AW774" s="9"/>
      <c r="AX774" s="9"/>
      <c r="AY774" s="9"/>
      <c r="AZ774" s="9"/>
      <c r="BA774" s="9"/>
      <c r="BB774" s="9"/>
      <c r="BC774" s="9"/>
      <c r="BD774" s="9"/>
      <c r="BE774" s="9"/>
      <c r="BF774" s="9"/>
      <c r="BG774" s="9"/>
      <c r="BH774" s="9"/>
      <c r="BI774" s="9"/>
      <c r="BJ774" s="9"/>
      <c r="BK774" s="9"/>
      <c r="BL774" s="9"/>
      <c r="BM774" s="9"/>
    </row>
    <row r="775" spans="23:65">
      <c r="W775" s="9"/>
      <c r="X775" s="9"/>
      <c r="Y775" s="9"/>
      <c r="Z775" s="9"/>
      <c r="AA775" s="9"/>
      <c r="AB775" s="9"/>
      <c r="AC775" s="9"/>
      <c r="AD775" s="9"/>
      <c r="AE775" s="9"/>
      <c r="AF775" s="9"/>
      <c r="AG775" s="9"/>
      <c r="AH775" s="9"/>
      <c r="AI775" s="9"/>
      <c r="AJ775" s="9"/>
      <c r="AK775" s="9"/>
      <c r="AL775" s="9"/>
      <c r="AM775" s="9"/>
      <c r="AN775" s="9"/>
      <c r="AO775" s="9"/>
      <c r="AP775" s="9"/>
      <c r="AQ775" s="9"/>
      <c r="AR775" s="9"/>
      <c r="AS775" s="9"/>
      <c r="AT775" s="9"/>
      <c r="AU775" s="9"/>
      <c r="AV775" s="9"/>
      <c r="AW775" s="9"/>
      <c r="AX775" s="9"/>
      <c r="AY775" s="9"/>
      <c r="AZ775" s="9"/>
      <c r="BA775" s="9"/>
      <c r="BB775" s="9"/>
      <c r="BC775" s="9"/>
      <c r="BD775" s="9"/>
      <c r="BE775" s="9"/>
      <c r="BF775" s="9"/>
      <c r="BG775" s="9"/>
      <c r="BH775" s="9"/>
      <c r="BI775" s="9"/>
      <c r="BJ775" s="9"/>
      <c r="BK775" s="9"/>
      <c r="BL775" s="9"/>
      <c r="BM775" s="9"/>
    </row>
    <row r="776" spans="23:65">
      <c r="W776" s="9"/>
      <c r="X776" s="9"/>
      <c r="Y776" s="9"/>
      <c r="Z776" s="9"/>
      <c r="AA776" s="9"/>
      <c r="AB776" s="9"/>
      <c r="AC776" s="9"/>
      <c r="AD776" s="9"/>
      <c r="AE776" s="9"/>
      <c r="AF776" s="9"/>
      <c r="AG776" s="9"/>
      <c r="AH776" s="9"/>
      <c r="AI776" s="9"/>
      <c r="AJ776" s="9"/>
      <c r="AK776" s="9"/>
      <c r="AL776" s="9"/>
      <c r="AM776" s="9"/>
      <c r="AN776" s="9"/>
      <c r="AO776" s="9"/>
      <c r="AP776" s="9"/>
      <c r="AQ776" s="9"/>
      <c r="AR776" s="9"/>
      <c r="AS776" s="9"/>
      <c r="AT776" s="9"/>
      <c r="AU776" s="9"/>
      <c r="AV776" s="9"/>
      <c r="AW776" s="9"/>
      <c r="AX776" s="9"/>
      <c r="AY776" s="9"/>
      <c r="AZ776" s="9"/>
      <c r="BA776" s="9"/>
      <c r="BB776" s="9"/>
      <c r="BC776" s="9"/>
      <c r="BD776" s="9"/>
      <c r="BE776" s="9"/>
      <c r="BF776" s="9"/>
      <c r="BG776" s="9"/>
      <c r="BH776" s="9"/>
      <c r="BI776" s="9"/>
      <c r="BJ776" s="9"/>
      <c r="BK776" s="9"/>
      <c r="BL776" s="9"/>
      <c r="BM776" s="9"/>
    </row>
    <row r="777" spans="23:65">
      <c r="W777" s="9"/>
      <c r="X777" s="9"/>
      <c r="Y777" s="9"/>
      <c r="Z777" s="9"/>
      <c r="AA777" s="9"/>
      <c r="AB777" s="9"/>
      <c r="AC777" s="9"/>
      <c r="AD777" s="9"/>
      <c r="AE777" s="9"/>
      <c r="AF777" s="9"/>
      <c r="AG777" s="9"/>
      <c r="AH777" s="9"/>
      <c r="AI777" s="9"/>
      <c r="AJ777" s="9"/>
      <c r="AK777" s="9"/>
      <c r="AL777" s="9"/>
      <c r="AM777" s="9"/>
      <c r="AN777" s="9"/>
      <c r="AO777" s="9"/>
      <c r="AP777" s="9"/>
      <c r="AQ777" s="9"/>
      <c r="AR777" s="9"/>
      <c r="AS777" s="9"/>
      <c r="AT777" s="9"/>
      <c r="AU777" s="9"/>
      <c r="AV777" s="9"/>
      <c r="AW777" s="9"/>
      <c r="AX777" s="9"/>
      <c r="AY777" s="9"/>
      <c r="AZ777" s="9"/>
      <c r="BA777" s="9"/>
      <c r="BB777" s="9"/>
      <c r="BC777" s="9"/>
      <c r="BD777" s="9"/>
      <c r="BE777" s="9"/>
      <c r="BF777" s="9"/>
      <c r="BG777" s="9"/>
      <c r="BH777" s="9"/>
      <c r="BI777" s="9"/>
      <c r="BJ777" s="9"/>
      <c r="BK777" s="9"/>
      <c r="BL777" s="9"/>
      <c r="BM777" s="9"/>
    </row>
    <row r="778" spans="23:65">
      <c r="W778" s="9"/>
      <c r="X778" s="9"/>
      <c r="Y778" s="9"/>
      <c r="Z778" s="9"/>
      <c r="AA778" s="9"/>
      <c r="AB778" s="9"/>
      <c r="AC778" s="9"/>
      <c r="AD778" s="9"/>
      <c r="AE778" s="9"/>
      <c r="AF778" s="9"/>
      <c r="AG778" s="9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  <c r="AS778" s="9"/>
      <c r="AT778" s="9"/>
      <c r="AU778" s="9"/>
      <c r="AV778" s="9"/>
      <c r="AW778" s="9"/>
      <c r="AX778" s="9"/>
      <c r="AY778" s="9"/>
      <c r="AZ778" s="9"/>
      <c r="BA778" s="9"/>
      <c r="BB778" s="9"/>
      <c r="BC778" s="9"/>
      <c r="BD778" s="9"/>
      <c r="BE778" s="9"/>
      <c r="BF778" s="9"/>
      <c r="BG778" s="9"/>
      <c r="BH778" s="9"/>
      <c r="BI778" s="9"/>
      <c r="BJ778" s="9"/>
      <c r="BK778" s="9"/>
      <c r="BL778" s="9"/>
      <c r="BM778" s="9"/>
    </row>
    <row r="779" spans="23:65">
      <c r="W779" s="9"/>
      <c r="X779" s="9"/>
      <c r="Y779" s="9"/>
      <c r="Z779" s="9"/>
      <c r="AA779" s="9"/>
      <c r="AB779" s="9"/>
      <c r="AC779" s="9"/>
      <c r="AD779" s="9"/>
      <c r="AE779" s="9"/>
      <c r="AF779" s="9"/>
      <c r="AG779" s="9"/>
      <c r="AH779" s="9"/>
      <c r="AI779" s="9"/>
      <c r="AJ779" s="9"/>
      <c r="AK779" s="9"/>
      <c r="AL779" s="9"/>
      <c r="AM779" s="9"/>
      <c r="AN779" s="9"/>
      <c r="AO779" s="9"/>
      <c r="AP779" s="9"/>
      <c r="AQ779" s="9"/>
      <c r="AR779" s="9"/>
      <c r="AS779" s="9"/>
      <c r="AT779" s="9"/>
      <c r="AU779" s="9"/>
      <c r="AV779" s="9"/>
      <c r="AW779" s="9"/>
      <c r="AX779" s="9"/>
      <c r="AY779" s="9"/>
      <c r="AZ779" s="9"/>
      <c r="BA779" s="9"/>
      <c r="BB779" s="9"/>
      <c r="BC779" s="9"/>
      <c r="BD779" s="9"/>
      <c r="BE779" s="9"/>
      <c r="BF779" s="9"/>
      <c r="BG779" s="9"/>
      <c r="BH779" s="9"/>
      <c r="BI779" s="9"/>
      <c r="BJ779" s="9"/>
      <c r="BK779" s="9"/>
      <c r="BL779" s="9"/>
      <c r="BM779" s="9"/>
    </row>
    <row r="780" spans="23:65">
      <c r="W780" s="9"/>
      <c r="X780" s="9"/>
      <c r="Y780" s="9"/>
      <c r="Z780" s="9"/>
      <c r="AA780" s="9"/>
      <c r="AB780" s="9"/>
      <c r="AC780" s="9"/>
      <c r="AD780" s="9"/>
      <c r="AE780" s="9"/>
      <c r="AF780" s="9"/>
      <c r="AG780" s="9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  <c r="AS780" s="9"/>
      <c r="AT780" s="9"/>
      <c r="AU780" s="9"/>
      <c r="AV780" s="9"/>
      <c r="AW780" s="9"/>
      <c r="AX780" s="9"/>
      <c r="AY780" s="9"/>
      <c r="AZ780" s="9"/>
      <c r="BA780" s="9"/>
      <c r="BB780" s="9"/>
      <c r="BC780" s="9"/>
      <c r="BD780" s="9"/>
      <c r="BE780" s="9"/>
      <c r="BF780" s="9"/>
      <c r="BG780" s="9"/>
      <c r="BH780" s="9"/>
      <c r="BI780" s="9"/>
      <c r="BJ780" s="9"/>
      <c r="BK780" s="9"/>
      <c r="BL780" s="9"/>
      <c r="BM780" s="9"/>
    </row>
    <row r="781" spans="23:65">
      <c r="W781" s="9"/>
      <c r="X781" s="9"/>
      <c r="Y781" s="9"/>
      <c r="Z781" s="9"/>
      <c r="AA781" s="9"/>
      <c r="AB781" s="9"/>
      <c r="AC781" s="9"/>
      <c r="AD781" s="9"/>
      <c r="AE781" s="9"/>
      <c r="AF781" s="9"/>
      <c r="AG781" s="9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  <c r="AS781" s="9"/>
      <c r="AT781" s="9"/>
      <c r="AU781" s="9"/>
      <c r="AV781" s="9"/>
      <c r="AW781" s="9"/>
      <c r="AX781" s="9"/>
      <c r="AY781" s="9"/>
      <c r="AZ781" s="9"/>
      <c r="BA781" s="9"/>
      <c r="BB781" s="9"/>
      <c r="BC781" s="9"/>
      <c r="BD781" s="9"/>
      <c r="BE781" s="9"/>
      <c r="BF781" s="9"/>
      <c r="BG781" s="9"/>
      <c r="BH781" s="9"/>
      <c r="BI781" s="9"/>
      <c r="BJ781" s="9"/>
      <c r="BK781" s="9"/>
      <c r="BL781" s="9"/>
      <c r="BM781" s="9"/>
    </row>
    <row r="782" spans="23:65">
      <c r="W782" s="9"/>
      <c r="X782" s="9"/>
      <c r="Y782" s="9"/>
      <c r="Z782" s="9"/>
      <c r="AA782" s="9"/>
      <c r="AB782" s="9"/>
      <c r="AC782" s="9"/>
      <c r="AD782" s="9"/>
      <c r="AE782" s="9"/>
      <c r="AF782" s="9"/>
      <c r="AG782" s="9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  <c r="AS782" s="9"/>
      <c r="AT782" s="9"/>
      <c r="AU782" s="9"/>
      <c r="AV782" s="9"/>
      <c r="AW782" s="9"/>
      <c r="AX782" s="9"/>
      <c r="AY782" s="9"/>
      <c r="AZ782" s="9"/>
      <c r="BA782" s="9"/>
      <c r="BB782" s="9"/>
      <c r="BC782" s="9"/>
      <c r="BD782" s="9"/>
      <c r="BE782" s="9"/>
      <c r="BF782" s="9"/>
      <c r="BG782" s="9"/>
      <c r="BH782" s="9"/>
      <c r="BI782" s="9"/>
      <c r="BJ782" s="9"/>
      <c r="BK782" s="9"/>
      <c r="BL782" s="9"/>
      <c r="BM782" s="9"/>
    </row>
    <row r="783" spans="23:65">
      <c r="W783" s="9"/>
      <c r="X783" s="9"/>
      <c r="Y783" s="9"/>
      <c r="Z783" s="9"/>
      <c r="AA783" s="9"/>
      <c r="AB783" s="9"/>
      <c r="AC783" s="9"/>
      <c r="AD783" s="9"/>
      <c r="AE783" s="9"/>
      <c r="AF783" s="9"/>
      <c r="AG783" s="9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  <c r="AS783" s="9"/>
      <c r="AT783" s="9"/>
      <c r="AU783" s="9"/>
      <c r="AV783" s="9"/>
      <c r="AW783" s="9"/>
      <c r="AX783" s="9"/>
      <c r="AY783" s="9"/>
      <c r="AZ783" s="9"/>
      <c r="BA783" s="9"/>
      <c r="BB783" s="9"/>
      <c r="BC783" s="9"/>
      <c r="BD783" s="9"/>
      <c r="BE783" s="9"/>
      <c r="BF783" s="9"/>
      <c r="BG783" s="9"/>
      <c r="BH783" s="9"/>
      <c r="BI783" s="9"/>
      <c r="BJ783" s="9"/>
      <c r="BK783" s="9"/>
      <c r="BL783" s="9"/>
      <c r="BM783" s="9"/>
    </row>
    <row r="784" spans="23:65">
      <c r="W784" s="9"/>
      <c r="X784" s="9"/>
      <c r="Y784" s="9"/>
      <c r="Z784" s="9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  <c r="AS784" s="9"/>
      <c r="AT784" s="9"/>
      <c r="AU784" s="9"/>
      <c r="AV784" s="9"/>
      <c r="AW784" s="9"/>
      <c r="AX784" s="9"/>
      <c r="AY784" s="9"/>
      <c r="AZ784" s="9"/>
      <c r="BA784" s="9"/>
      <c r="BB784" s="9"/>
      <c r="BC784" s="9"/>
      <c r="BD784" s="9"/>
      <c r="BE784" s="9"/>
      <c r="BF784" s="9"/>
      <c r="BG784" s="9"/>
      <c r="BH784" s="9"/>
      <c r="BI784" s="9"/>
      <c r="BJ784" s="9"/>
      <c r="BK784" s="9"/>
      <c r="BL784" s="9"/>
      <c r="BM784" s="9"/>
    </row>
    <row r="785" spans="23:65"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  <c r="AS785" s="9"/>
      <c r="AT785" s="9"/>
      <c r="AU785" s="9"/>
      <c r="AV785" s="9"/>
      <c r="AW785" s="9"/>
      <c r="AX785" s="9"/>
      <c r="AY785" s="9"/>
      <c r="AZ785" s="9"/>
      <c r="BA785" s="9"/>
      <c r="BB785" s="9"/>
      <c r="BC785" s="9"/>
      <c r="BD785" s="9"/>
      <c r="BE785" s="9"/>
      <c r="BF785" s="9"/>
      <c r="BG785" s="9"/>
      <c r="BH785" s="9"/>
      <c r="BI785" s="9"/>
      <c r="BJ785" s="9"/>
      <c r="BK785" s="9"/>
      <c r="BL785" s="9"/>
      <c r="BM785" s="9"/>
    </row>
    <row r="786" spans="23:65">
      <c r="W786" s="9"/>
      <c r="X786" s="9"/>
      <c r="Y786" s="9"/>
      <c r="Z786" s="9"/>
      <c r="AA786" s="9"/>
      <c r="AB786" s="9"/>
      <c r="AC786" s="9"/>
      <c r="AD786" s="9"/>
      <c r="AE786" s="9"/>
      <c r="AF786" s="9"/>
      <c r="AG786" s="9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  <c r="AS786" s="9"/>
      <c r="AT786" s="9"/>
      <c r="AU786" s="9"/>
      <c r="AV786" s="9"/>
      <c r="AW786" s="9"/>
      <c r="AX786" s="9"/>
      <c r="AY786" s="9"/>
      <c r="AZ786" s="9"/>
      <c r="BA786" s="9"/>
      <c r="BB786" s="9"/>
      <c r="BC786" s="9"/>
      <c r="BD786" s="9"/>
      <c r="BE786" s="9"/>
      <c r="BF786" s="9"/>
      <c r="BG786" s="9"/>
      <c r="BH786" s="9"/>
      <c r="BI786" s="9"/>
      <c r="BJ786" s="9"/>
      <c r="BK786" s="9"/>
      <c r="BL786" s="9"/>
      <c r="BM786" s="9"/>
    </row>
    <row r="787" spans="23:65">
      <c r="W787" s="9"/>
      <c r="X787" s="9"/>
      <c r="Y787" s="9"/>
      <c r="Z787" s="9"/>
      <c r="AA787" s="9"/>
      <c r="AB787" s="9"/>
      <c r="AC787" s="9"/>
      <c r="AD787" s="9"/>
      <c r="AE787" s="9"/>
      <c r="AF787" s="9"/>
      <c r="AG787" s="9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  <c r="AS787" s="9"/>
      <c r="AT787" s="9"/>
      <c r="AU787" s="9"/>
      <c r="AV787" s="9"/>
      <c r="AW787" s="9"/>
      <c r="AX787" s="9"/>
      <c r="AY787" s="9"/>
      <c r="AZ787" s="9"/>
      <c r="BA787" s="9"/>
      <c r="BB787" s="9"/>
      <c r="BC787" s="9"/>
      <c r="BD787" s="9"/>
      <c r="BE787" s="9"/>
      <c r="BF787" s="9"/>
      <c r="BG787" s="9"/>
      <c r="BH787" s="9"/>
      <c r="BI787" s="9"/>
      <c r="BJ787" s="9"/>
      <c r="BK787" s="9"/>
      <c r="BL787" s="9"/>
      <c r="BM787" s="9"/>
    </row>
    <row r="788" spans="23:65">
      <c r="W788" s="9"/>
      <c r="X788" s="9"/>
      <c r="Y788" s="9"/>
      <c r="Z788" s="9"/>
      <c r="AA788" s="9"/>
      <c r="AB788" s="9"/>
      <c r="AC788" s="9"/>
      <c r="AD788" s="9"/>
      <c r="AE788" s="9"/>
      <c r="AF788" s="9"/>
      <c r="AG788" s="9"/>
      <c r="AH788" s="9"/>
      <c r="AI788" s="9"/>
      <c r="AJ788" s="9"/>
      <c r="AK788" s="9"/>
      <c r="AL788" s="9"/>
      <c r="AM788" s="9"/>
      <c r="AN788" s="9"/>
      <c r="AO788" s="9"/>
      <c r="AP788" s="9"/>
      <c r="AQ788" s="9"/>
      <c r="AR788" s="9"/>
      <c r="AS788" s="9"/>
      <c r="AT788" s="9"/>
      <c r="AU788" s="9"/>
      <c r="AV788" s="9"/>
      <c r="AW788" s="9"/>
      <c r="AX788" s="9"/>
      <c r="AY788" s="9"/>
      <c r="AZ788" s="9"/>
      <c r="BA788" s="9"/>
      <c r="BB788" s="9"/>
      <c r="BC788" s="9"/>
      <c r="BD788" s="9"/>
      <c r="BE788" s="9"/>
      <c r="BF788" s="9"/>
      <c r="BG788" s="9"/>
      <c r="BH788" s="9"/>
      <c r="BI788" s="9"/>
      <c r="BJ788" s="9"/>
      <c r="BK788" s="9"/>
      <c r="BL788" s="9"/>
      <c r="BM788" s="9"/>
    </row>
    <row r="789" spans="23:65">
      <c r="W789" s="9"/>
      <c r="X789" s="9"/>
      <c r="Y789" s="9"/>
      <c r="Z789" s="9"/>
      <c r="AA789" s="9"/>
      <c r="AB789" s="9"/>
      <c r="AC789" s="9"/>
      <c r="AD789" s="9"/>
      <c r="AE789" s="9"/>
      <c r="AF789" s="9"/>
      <c r="AG789" s="9"/>
      <c r="AH789" s="9"/>
      <c r="AI789" s="9"/>
      <c r="AJ789" s="9"/>
      <c r="AK789" s="9"/>
      <c r="AL789" s="9"/>
      <c r="AM789" s="9"/>
      <c r="AN789" s="9"/>
      <c r="AO789" s="9"/>
      <c r="AP789" s="9"/>
      <c r="AQ789" s="9"/>
      <c r="AR789" s="9"/>
      <c r="AS789" s="9"/>
      <c r="AT789" s="9"/>
      <c r="AU789" s="9"/>
      <c r="AV789" s="9"/>
      <c r="AW789" s="9"/>
      <c r="AX789" s="9"/>
      <c r="AY789" s="9"/>
      <c r="AZ789" s="9"/>
      <c r="BA789" s="9"/>
      <c r="BB789" s="9"/>
      <c r="BC789" s="9"/>
      <c r="BD789" s="9"/>
      <c r="BE789" s="9"/>
      <c r="BF789" s="9"/>
      <c r="BG789" s="9"/>
      <c r="BH789" s="9"/>
      <c r="BI789" s="9"/>
      <c r="BJ789" s="9"/>
      <c r="BK789" s="9"/>
      <c r="BL789" s="9"/>
      <c r="BM789" s="9"/>
    </row>
    <row r="790" spans="23:65">
      <c r="W790" s="9"/>
      <c r="X790" s="9"/>
      <c r="Y790" s="9"/>
      <c r="Z790" s="9"/>
      <c r="AA790" s="9"/>
      <c r="AB790" s="9"/>
      <c r="AC790" s="9"/>
      <c r="AD790" s="9"/>
      <c r="AE790" s="9"/>
      <c r="AF790" s="9"/>
      <c r="AG790" s="9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  <c r="AS790" s="9"/>
      <c r="AT790" s="9"/>
      <c r="AU790" s="9"/>
      <c r="AV790" s="9"/>
      <c r="AW790" s="9"/>
      <c r="AX790" s="9"/>
      <c r="AY790" s="9"/>
      <c r="AZ790" s="9"/>
      <c r="BA790" s="9"/>
      <c r="BB790" s="9"/>
      <c r="BC790" s="9"/>
      <c r="BD790" s="9"/>
      <c r="BE790" s="9"/>
      <c r="BF790" s="9"/>
      <c r="BG790" s="9"/>
      <c r="BH790" s="9"/>
      <c r="BI790" s="9"/>
      <c r="BJ790" s="9"/>
      <c r="BK790" s="9"/>
      <c r="BL790" s="9"/>
      <c r="BM790" s="9"/>
    </row>
    <row r="791" spans="23:65">
      <c r="W791" s="9"/>
      <c r="X791" s="9"/>
      <c r="Y791" s="9"/>
      <c r="Z791" s="9"/>
      <c r="AA791" s="9"/>
      <c r="AB791" s="9"/>
      <c r="AC791" s="9"/>
      <c r="AD791" s="9"/>
      <c r="AE791" s="9"/>
      <c r="AF791" s="9"/>
      <c r="AG791" s="9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  <c r="AS791" s="9"/>
      <c r="AT791" s="9"/>
      <c r="AU791" s="9"/>
      <c r="AV791" s="9"/>
      <c r="AW791" s="9"/>
      <c r="AX791" s="9"/>
      <c r="AY791" s="9"/>
      <c r="AZ791" s="9"/>
      <c r="BA791" s="9"/>
      <c r="BB791" s="9"/>
      <c r="BC791" s="9"/>
      <c r="BD791" s="9"/>
      <c r="BE791" s="9"/>
      <c r="BF791" s="9"/>
      <c r="BG791" s="9"/>
      <c r="BH791" s="9"/>
      <c r="BI791" s="9"/>
      <c r="BJ791" s="9"/>
      <c r="BK791" s="9"/>
      <c r="BL791" s="9"/>
      <c r="BM791" s="9"/>
    </row>
    <row r="792" spans="23:65">
      <c r="W792" s="9"/>
      <c r="X792" s="9"/>
      <c r="Y792" s="9"/>
      <c r="Z792" s="9"/>
      <c r="AA792" s="9"/>
      <c r="AB792" s="9"/>
      <c r="AC792" s="9"/>
      <c r="AD792" s="9"/>
      <c r="AE792" s="9"/>
      <c r="AF792" s="9"/>
      <c r="AG792" s="9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  <c r="AS792" s="9"/>
      <c r="AT792" s="9"/>
      <c r="AU792" s="9"/>
      <c r="AV792" s="9"/>
      <c r="AW792" s="9"/>
      <c r="AX792" s="9"/>
      <c r="AY792" s="9"/>
      <c r="AZ792" s="9"/>
      <c r="BA792" s="9"/>
      <c r="BB792" s="9"/>
      <c r="BC792" s="9"/>
      <c r="BD792" s="9"/>
      <c r="BE792" s="9"/>
      <c r="BF792" s="9"/>
      <c r="BG792" s="9"/>
      <c r="BH792" s="9"/>
      <c r="BI792" s="9"/>
      <c r="BJ792" s="9"/>
      <c r="BK792" s="9"/>
      <c r="BL792" s="9"/>
      <c r="BM792" s="9"/>
    </row>
    <row r="793" spans="23:65">
      <c r="W793" s="9"/>
      <c r="X793" s="9"/>
      <c r="Y793" s="9"/>
      <c r="Z793" s="9"/>
      <c r="AA793" s="9"/>
      <c r="AB793" s="9"/>
      <c r="AC793" s="9"/>
      <c r="AD793" s="9"/>
      <c r="AE793" s="9"/>
      <c r="AF793" s="9"/>
      <c r="AG793" s="9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  <c r="AS793" s="9"/>
      <c r="AT793" s="9"/>
      <c r="AU793" s="9"/>
      <c r="AV793" s="9"/>
      <c r="AW793" s="9"/>
      <c r="AX793" s="9"/>
      <c r="AY793" s="9"/>
      <c r="AZ793" s="9"/>
      <c r="BA793" s="9"/>
      <c r="BB793" s="9"/>
      <c r="BC793" s="9"/>
      <c r="BD793" s="9"/>
      <c r="BE793" s="9"/>
      <c r="BF793" s="9"/>
      <c r="BG793" s="9"/>
      <c r="BH793" s="9"/>
      <c r="BI793" s="9"/>
      <c r="BJ793" s="9"/>
      <c r="BK793" s="9"/>
      <c r="BL793" s="9"/>
      <c r="BM793" s="9"/>
    </row>
    <row r="794" spans="23:65">
      <c r="W794" s="9"/>
      <c r="X794" s="9"/>
      <c r="Y794" s="9"/>
      <c r="Z794" s="9"/>
      <c r="AA794" s="9"/>
      <c r="AB794" s="9"/>
      <c r="AC794" s="9"/>
      <c r="AD794" s="9"/>
      <c r="AE794" s="9"/>
      <c r="AF794" s="9"/>
      <c r="AG794" s="9"/>
      <c r="AH794" s="9"/>
      <c r="AI794" s="9"/>
      <c r="AJ794" s="9"/>
      <c r="AK794" s="9"/>
      <c r="AL794" s="9"/>
      <c r="AM794" s="9"/>
      <c r="AN794" s="9"/>
      <c r="AO794" s="9"/>
      <c r="AP794" s="9"/>
      <c r="AQ794" s="9"/>
      <c r="AR794" s="9"/>
      <c r="AS794" s="9"/>
      <c r="AT794" s="9"/>
      <c r="AU794" s="9"/>
      <c r="AV794" s="9"/>
      <c r="AW794" s="9"/>
      <c r="AX794" s="9"/>
      <c r="AY794" s="9"/>
      <c r="AZ794" s="9"/>
      <c r="BA794" s="9"/>
      <c r="BB794" s="9"/>
      <c r="BC794" s="9"/>
      <c r="BD794" s="9"/>
      <c r="BE794" s="9"/>
      <c r="BF794" s="9"/>
      <c r="BG794" s="9"/>
      <c r="BH794" s="9"/>
      <c r="BI794" s="9"/>
      <c r="BJ794" s="9"/>
      <c r="BK794" s="9"/>
      <c r="BL794" s="9"/>
      <c r="BM794" s="9"/>
    </row>
    <row r="795" spans="23:65">
      <c r="W795" s="9"/>
      <c r="X795" s="9"/>
      <c r="Y795" s="9"/>
      <c r="Z795" s="9"/>
      <c r="AA795" s="9"/>
      <c r="AB795" s="9"/>
      <c r="AC795" s="9"/>
      <c r="AD795" s="9"/>
      <c r="AE795" s="9"/>
      <c r="AF795" s="9"/>
      <c r="AG795" s="9"/>
      <c r="AH795" s="9"/>
      <c r="AI795" s="9"/>
      <c r="AJ795" s="9"/>
      <c r="AK795" s="9"/>
      <c r="AL795" s="9"/>
      <c r="AM795" s="9"/>
      <c r="AN795" s="9"/>
      <c r="AO795" s="9"/>
      <c r="AP795" s="9"/>
      <c r="AQ795" s="9"/>
      <c r="AR795" s="9"/>
      <c r="AS795" s="9"/>
      <c r="AT795" s="9"/>
      <c r="AU795" s="9"/>
      <c r="AV795" s="9"/>
      <c r="AW795" s="9"/>
      <c r="AX795" s="9"/>
      <c r="AY795" s="9"/>
      <c r="AZ795" s="9"/>
      <c r="BA795" s="9"/>
      <c r="BB795" s="9"/>
      <c r="BC795" s="9"/>
      <c r="BD795" s="9"/>
      <c r="BE795" s="9"/>
      <c r="BF795" s="9"/>
      <c r="BG795" s="9"/>
      <c r="BH795" s="9"/>
      <c r="BI795" s="9"/>
      <c r="BJ795" s="9"/>
      <c r="BK795" s="9"/>
      <c r="BL795" s="9"/>
      <c r="BM795" s="9"/>
    </row>
    <row r="796" spans="23:65">
      <c r="W796" s="9"/>
      <c r="X796" s="9"/>
      <c r="Y796" s="9"/>
      <c r="Z796" s="9"/>
      <c r="AA796" s="9"/>
      <c r="AB796" s="9"/>
      <c r="AC796" s="9"/>
      <c r="AD796" s="9"/>
      <c r="AE796" s="9"/>
      <c r="AF796" s="9"/>
      <c r="AG796" s="9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  <c r="AS796" s="9"/>
      <c r="AT796" s="9"/>
      <c r="AU796" s="9"/>
      <c r="AV796" s="9"/>
      <c r="AW796" s="9"/>
      <c r="AX796" s="9"/>
      <c r="AY796" s="9"/>
      <c r="AZ796" s="9"/>
      <c r="BA796" s="9"/>
      <c r="BB796" s="9"/>
      <c r="BC796" s="9"/>
      <c r="BD796" s="9"/>
      <c r="BE796" s="9"/>
      <c r="BF796" s="9"/>
      <c r="BG796" s="9"/>
      <c r="BH796" s="9"/>
      <c r="BI796" s="9"/>
      <c r="BJ796" s="9"/>
      <c r="BK796" s="9"/>
      <c r="BL796" s="9"/>
      <c r="BM796" s="9"/>
    </row>
    <row r="797" spans="23:65">
      <c r="W797" s="9"/>
      <c r="X797" s="9"/>
      <c r="Y797" s="9"/>
      <c r="Z797" s="9"/>
      <c r="AA797" s="9"/>
      <c r="AB797" s="9"/>
      <c r="AC797" s="9"/>
      <c r="AD797" s="9"/>
      <c r="AE797" s="9"/>
      <c r="AF797" s="9"/>
      <c r="AG797" s="9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  <c r="AS797" s="9"/>
      <c r="AT797" s="9"/>
      <c r="AU797" s="9"/>
      <c r="AV797" s="9"/>
      <c r="AW797" s="9"/>
      <c r="AX797" s="9"/>
      <c r="AY797" s="9"/>
      <c r="AZ797" s="9"/>
      <c r="BA797" s="9"/>
      <c r="BB797" s="9"/>
      <c r="BC797" s="9"/>
      <c r="BD797" s="9"/>
      <c r="BE797" s="9"/>
      <c r="BF797" s="9"/>
      <c r="BG797" s="9"/>
      <c r="BH797" s="9"/>
      <c r="BI797" s="9"/>
      <c r="BJ797" s="9"/>
      <c r="BK797" s="9"/>
      <c r="BL797" s="9"/>
      <c r="BM797" s="9"/>
    </row>
    <row r="798" spans="23:65">
      <c r="W798" s="9"/>
      <c r="X798" s="9"/>
      <c r="Y798" s="9"/>
      <c r="Z798" s="9"/>
      <c r="AA798" s="9"/>
      <c r="AB798" s="9"/>
      <c r="AC798" s="9"/>
      <c r="AD798" s="9"/>
      <c r="AE798" s="9"/>
      <c r="AF798" s="9"/>
      <c r="AG798" s="9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  <c r="AS798" s="9"/>
      <c r="AT798" s="9"/>
      <c r="AU798" s="9"/>
      <c r="AV798" s="9"/>
      <c r="AW798" s="9"/>
      <c r="AX798" s="9"/>
      <c r="AY798" s="9"/>
      <c r="AZ798" s="9"/>
      <c r="BA798" s="9"/>
      <c r="BB798" s="9"/>
      <c r="BC798" s="9"/>
      <c r="BD798" s="9"/>
      <c r="BE798" s="9"/>
      <c r="BF798" s="9"/>
      <c r="BG798" s="9"/>
      <c r="BH798" s="9"/>
      <c r="BI798" s="9"/>
      <c r="BJ798" s="9"/>
      <c r="BK798" s="9"/>
      <c r="BL798" s="9"/>
      <c r="BM798" s="9"/>
    </row>
    <row r="799" spans="23:65">
      <c r="W799" s="9"/>
      <c r="X799" s="9"/>
      <c r="Y799" s="9"/>
      <c r="Z799" s="9"/>
      <c r="AA799" s="9"/>
      <c r="AB799" s="9"/>
      <c r="AC799" s="9"/>
      <c r="AD799" s="9"/>
      <c r="AE799" s="9"/>
      <c r="AF799" s="9"/>
      <c r="AG799" s="9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  <c r="AS799" s="9"/>
      <c r="AT799" s="9"/>
      <c r="AU799" s="9"/>
      <c r="AV799" s="9"/>
      <c r="AW799" s="9"/>
      <c r="AX799" s="9"/>
      <c r="AY799" s="9"/>
      <c r="AZ799" s="9"/>
      <c r="BA799" s="9"/>
      <c r="BB799" s="9"/>
      <c r="BC799" s="9"/>
      <c r="BD799" s="9"/>
      <c r="BE799" s="9"/>
      <c r="BF799" s="9"/>
      <c r="BG799" s="9"/>
      <c r="BH799" s="9"/>
      <c r="BI799" s="9"/>
      <c r="BJ799" s="9"/>
      <c r="BK799" s="9"/>
      <c r="BL799" s="9"/>
      <c r="BM799" s="9"/>
    </row>
    <row r="800" spans="23:65">
      <c r="W800" s="9"/>
      <c r="X800" s="9"/>
      <c r="Y800" s="9"/>
      <c r="Z800" s="9"/>
      <c r="AA800" s="9"/>
      <c r="AB800" s="9"/>
      <c r="AC800" s="9"/>
      <c r="AD800" s="9"/>
      <c r="AE800" s="9"/>
      <c r="AF800" s="9"/>
      <c r="AG800" s="9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  <c r="AS800" s="9"/>
      <c r="AT800" s="9"/>
      <c r="AU800" s="9"/>
      <c r="AV800" s="9"/>
      <c r="AW800" s="9"/>
      <c r="AX800" s="9"/>
      <c r="AY800" s="9"/>
      <c r="AZ800" s="9"/>
      <c r="BA800" s="9"/>
      <c r="BB800" s="9"/>
      <c r="BC800" s="9"/>
      <c r="BD800" s="9"/>
      <c r="BE800" s="9"/>
      <c r="BF800" s="9"/>
      <c r="BG800" s="9"/>
      <c r="BH800" s="9"/>
      <c r="BI800" s="9"/>
      <c r="BJ800" s="9"/>
      <c r="BK800" s="9"/>
      <c r="BL800" s="9"/>
      <c r="BM800" s="9"/>
    </row>
    <row r="801" spans="23:65">
      <c r="W801" s="9"/>
      <c r="X801" s="9"/>
      <c r="Y801" s="9"/>
      <c r="Z801" s="9"/>
      <c r="AA801" s="9"/>
      <c r="AB801" s="9"/>
      <c r="AC801" s="9"/>
      <c r="AD801" s="9"/>
      <c r="AE801" s="9"/>
      <c r="AF801" s="9"/>
      <c r="AG801" s="9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  <c r="AS801" s="9"/>
      <c r="AT801" s="9"/>
      <c r="AU801" s="9"/>
      <c r="AV801" s="9"/>
      <c r="AW801" s="9"/>
      <c r="AX801" s="9"/>
      <c r="AY801" s="9"/>
      <c r="AZ801" s="9"/>
      <c r="BA801" s="9"/>
      <c r="BB801" s="9"/>
      <c r="BC801" s="9"/>
      <c r="BD801" s="9"/>
      <c r="BE801" s="9"/>
      <c r="BF801" s="9"/>
      <c r="BG801" s="9"/>
      <c r="BH801" s="9"/>
      <c r="BI801" s="9"/>
      <c r="BJ801" s="9"/>
      <c r="BK801" s="9"/>
      <c r="BL801" s="9"/>
      <c r="BM801" s="9"/>
    </row>
    <row r="802" spans="23:65">
      <c r="W802" s="9"/>
      <c r="X802" s="9"/>
      <c r="Y802" s="9"/>
      <c r="Z802" s="9"/>
      <c r="AA802" s="9"/>
      <c r="AB802" s="9"/>
      <c r="AC802" s="9"/>
      <c r="AD802" s="9"/>
      <c r="AE802" s="9"/>
      <c r="AF802" s="9"/>
      <c r="AG802" s="9"/>
      <c r="AH802" s="9"/>
      <c r="AI802" s="9"/>
      <c r="AJ802" s="9"/>
      <c r="AK802" s="9"/>
      <c r="AL802" s="9"/>
      <c r="AM802" s="9"/>
      <c r="AN802" s="9"/>
      <c r="AO802" s="9"/>
      <c r="AP802" s="9"/>
      <c r="AQ802" s="9"/>
      <c r="AR802" s="9"/>
      <c r="AS802" s="9"/>
      <c r="AT802" s="9"/>
      <c r="AU802" s="9"/>
      <c r="AV802" s="9"/>
      <c r="AW802" s="9"/>
      <c r="AX802" s="9"/>
      <c r="AY802" s="9"/>
      <c r="AZ802" s="9"/>
      <c r="BA802" s="9"/>
      <c r="BB802" s="9"/>
      <c r="BC802" s="9"/>
      <c r="BD802" s="9"/>
      <c r="BE802" s="9"/>
      <c r="BF802" s="9"/>
      <c r="BG802" s="9"/>
      <c r="BH802" s="9"/>
      <c r="BI802" s="9"/>
      <c r="BJ802" s="9"/>
      <c r="BK802" s="9"/>
      <c r="BL802" s="9"/>
      <c r="BM802" s="9"/>
    </row>
    <row r="803" spans="23:65">
      <c r="W803" s="9"/>
      <c r="X803" s="9"/>
      <c r="Y803" s="9"/>
      <c r="Z803" s="9"/>
      <c r="AA803" s="9"/>
      <c r="AB803" s="9"/>
      <c r="AC803" s="9"/>
      <c r="AD803" s="9"/>
      <c r="AE803" s="9"/>
      <c r="AF803" s="9"/>
      <c r="AG803" s="9"/>
      <c r="AH803" s="9"/>
      <c r="AI803" s="9"/>
      <c r="AJ803" s="9"/>
      <c r="AK803" s="9"/>
      <c r="AL803" s="9"/>
      <c r="AM803" s="9"/>
      <c r="AN803" s="9"/>
      <c r="AO803" s="9"/>
      <c r="AP803" s="9"/>
      <c r="AQ803" s="9"/>
      <c r="AR803" s="9"/>
      <c r="AS803" s="9"/>
      <c r="AT803" s="9"/>
      <c r="AU803" s="9"/>
      <c r="AV803" s="9"/>
      <c r="AW803" s="9"/>
      <c r="AX803" s="9"/>
      <c r="AY803" s="9"/>
      <c r="AZ803" s="9"/>
      <c r="BA803" s="9"/>
      <c r="BB803" s="9"/>
      <c r="BC803" s="9"/>
      <c r="BD803" s="9"/>
      <c r="BE803" s="9"/>
      <c r="BF803" s="9"/>
      <c r="BG803" s="9"/>
      <c r="BH803" s="9"/>
      <c r="BI803" s="9"/>
      <c r="BJ803" s="9"/>
      <c r="BK803" s="9"/>
      <c r="BL803" s="9"/>
      <c r="BM803" s="9"/>
    </row>
    <row r="804" spans="23:65">
      <c r="W804" s="9"/>
      <c r="X804" s="9"/>
      <c r="Y804" s="9"/>
      <c r="Z804" s="9"/>
      <c r="AA804" s="9"/>
      <c r="AB804" s="9"/>
      <c r="AC804" s="9"/>
      <c r="AD804" s="9"/>
      <c r="AE804" s="9"/>
      <c r="AF804" s="9"/>
      <c r="AG804" s="9"/>
      <c r="AH804" s="9"/>
      <c r="AI804" s="9"/>
      <c r="AJ804" s="9"/>
      <c r="AK804" s="9"/>
      <c r="AL804" s="9"/>
      <c r="AM804" s="9"/>
      <c r="AN804" s="9"/>
      <c r="AO804" s="9"/>
      <c r="AP804" s="9"/>
      <c r="AQ804" s="9"/>
      <c r="AR804" s="9"/>
      <c r="AS804" s="9"/>
      <c r="AT804" s="9"/>
      <c r="AU804" s="9"/>
      <c r="AV804" s="9"/>
      <c r="AW804" s="9"/>
      <c r="AX804" s="9"/>
      <c r="AY804" s="9"/>
      <c r="AZ804" s="9"/>
      <c r="BA804" s="9"/>
      <c r="BB804" s="9"/>
      <c r="BC804" s="9"/>
      <c r="BD804" s="9"/>
      <c r="BE804" s="9"/>
      <c r="BF804" s="9"/>
      <c r="BG804" s="9"/>
      <c r="BH804" s="9"/>
      <c r="BI804" s="9"/>
      <c r="BJ804" s="9"/>
      <c r="BK804" s="9"/>
      <c r="BL804" s="9"/>
      <c r="BM804" s="9"/>
    </row>
    <row r="805" spans="23:65">
      <c r="W805" s="9"/>
      <c r="X805" s="9"/>
      <c r="Y805" s="9"/>
      <c r="Z805" s="9"/>
      <c r="AA805" s="9"/>
      <c r="AB805" s="9"/>
      <c r="AC805" s="9"/>
      <c r="AD805" s="9"/>
      <c r="AE805" s="9"/>
      <c r="AF805" s="9"/>
      <c r="AG805" s="9"/>
      <c r="AH805" s="9"/>
      <c r="AI805" s="9"/>
      <c r="AJ805" s="9"/>
      <c r="AK805" s="9"/>
      <c r="AL805" s="9"/>
      <c r="AM805" s="9"/>
      <c r="AN805" s="9"/>
      <c r="AO805" s="9"/>
      <c r="AP805" s="9"/>
      <c r="AQ805" s="9"/>
      <c r="AR805" s="9"/>
      <c r="AS805" s="9"/>
      <c r="AT805" s="9"/>
      <c r="AU805" s="9"/>
      <c r="AV805" s="9"/>
      <c r="AW805" s="9"/>
      <c r="AX805" s="9"/>
      <c r="AY805" s="9"/>
      <c r="AZ805" s="9"/>
      <c r="BA805" s="9"/>
      <c r="BB805" s="9"/>
      <c r="BC805" s="9"/>
      <c r="BD805" s="9"/>
      <c r="BE805" s="9"/>
      <c r="BF805" s="9"/>
      <c r="BG805" s="9"/>
      <c r="BH805" s="9"/>
      <c r="BI805" s="9"/>
      <c r="BJ805" s="9"/>
      <c r="BK805" s="9"/>
      <c r="BL805" s="9"/>
      <c r="BM805" s="9"/>
    </row>
    <row r="806" spans="23:65">
      <c r="W806" s="9"/>
      <c r="X806" s="9"/>
      <c r="Y806" s="9"/>
      <c r="Z806" s="9"/>
      <c r="AA806" s="9"/>
      <c r="AB806" s="9"/>
      <c r="AC806" s="9"/>
      <c r="AD806" s="9"/>
      <c r="AE806" s="9"/>
      <c r="AF806" s="9"/>
      <c r="AG806" s="9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  <c r="AS806" s="9"/>
      <c r="AT806" s="9"/>
      <c r="AU806" s="9"/>
      <c r="AV806" s="9"/>
      <c r="AW806" s="9"/>
      <c r="AX806" s="9"/>
      <c r="AY806" s="9"/>
      <c r="AZ806" s="9"/>
      <c r="BA806" s="9"/>
      <c r="BB806" s="9"/>
      <c r="BC806" s="9"/>
      <c r="BD806" s="9"/>
      <c r="BE806" s="9"/>
      <c r="BF806" s="9"/>
      <c r="BG806" s="9"/>
      <c r="BH806" s="9"/>
      <c r="BI806" s="9"/>
      <c r="BJ806" s="9"/>
      <c r="BK806" s="9"/>
      <c r="BL806" s="9"/>
      <c r="BM806" s="9"/>
    </row>
    <row r="807" spans="23:65">
      <c r="W807" s="9"/>
      <c r="X807" s="9"/>
      <c r="Y807" s="9"/>
      <c r="Z807" s="9"/>
      <c r="AA807" s="9"/>
      <c r="AB807" s="9"/>
      <c r="AC807" s="9"/>
      <c r="AD807" s="9"/>
      <c r="AE807" s="9"/>
      <c r="AF807" s="9"/>
      <c r="AG807" s="9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  <c r="AS807" s="9"/>
      <c r="AT807" s="9"/>
      <c r="AU807" s="9"/>
      <c r="AV807" s="9"/>
      <c r="AW807" s="9"/>
      <c r="AX807" s="9"/>
      <c r="AY807" s="9"/>
      <c r="AZ807" s="9"/>
      <c r="BA807" s="9"/>
      <c r="BB807" s="9"/>
      <c r="BC807" s="9"/>
      <c r="BD807" s="9"/>
      <c r="BE807" s="9"/>
      <c r="BF807" s="9"/>
      <c r="BG807" s="9"/>
      <c r="BH807" s="9"/>
      <c r="BI807" s="9"/>
      <c r="BJ807" s="9"/>
      <c r="BK807" s="9"/>
      <c r="BL807" s="9"/>
      <c r="BM807" s="9"/>
    </row>
    <row r="808" spans="23:65">
      <c r="W808" s="9"/>
      <c r="X808" s="9"/>
      <c r="Y808" s="9"/>
      <c r="Z808" s="9"/>
      <c r="AA808" s="9"/>
      <c r="AB808" s="9"/>
      <c r="AC808" s="9"/>
      <c r="AD808" s="9"/>
      <c r="AE808" s="9"/>
      <c r="AF808" s="9"/>
      <c r="AG808" s="9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  <c r="AS808" s="9"/>
      <c r="AT808" s="9"/>
      <c r="AU808" s="9"/>
      <c r="AV808" s="9"/>
      <c r="AW808" s="9"/>
      <c r="AX808" s="9"/>
      <c r="AY808" s="9"/>
      <c r="AZ808" s="9"/>
      <c r="BA808" s="9"/>
      <c r="BB808" s="9"/>
      <c r="BC808" s="9"/>
      <c r="BD808" s="9"/>
      <c r="BE808" s="9"/>
      <c r="BF808" s="9"/>
      <c r="BG808" s="9"/>
      <c r="BH808" s="9"/>
      <c r="BI808" s="9"/>
      <c r="BJ808" s="9"/>
      <c r="BK808" s="9"/>
      <c r="BL808" s="9"/>
      <c r="BM808" s="9"/>
    </row>
    <row r="809" spans="23:65">
      <c r="W809" s="9"/>
      <c r="X809" s="9"/>
      <c r="Y809" s="9"/>
      <c r="Z809" s="9"/>
      <c r="AA809" s="9"/>
      <c r="AB809" s="9"/>
      <c r="AC809" s="9"/>
      <c r="AD809" s="9"/>
      <c r="AE809" s="9"/>
      <c r="AF809" s="9"/>
      <c r="AG809" s="9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  <c r="AS809" s="9"/>
      <c r="AT809" s="9"/>
      <c r="AU809" s="9"/>
      <c r="AV809" s="9"/>
      <c r="AW809" s="9"/>
      <c r="AX809" s="9"/>
      <c r="AY809" s="9"/>
      <c r="AZ809" s="9"/>
      <c r="BA809" s="9"/>
      <c r="BB809" s="9"/>
      <c r="BC809" s="9"/>
      <c r="BD809" s="9"/>
      <c r="BE809" s="9"/>
      <c r="BF809" s="9"/>
      <c r="BG809" s="9"/>
      <c r="BH809" s="9"/>
      <c r="BI809" s="9"/>
      <c r="BJ809" s="9"/>
      <c r="BK809" s="9"/>
      <c r="BL809" s="9"/>
      <c r="BM809" s="9"/>
    </row>
    <row r="810" spans="23:65">
      <c r="W810" s="9"/>
      <c r="X810" s="9"/>
      <c r="Y810" s="9"/>
      <c r="Z810" s="9"/>
      <c r="AA810" s="9"/>
      <c r="AB810" s="9"/>
      <c r="AC810" s="9"/>
      <c r="AD810" s="9"/>
      <c r="AE810" s="9"/>
      <c r="AF810" s="9"/>
      <c r="AG810" s="9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  <c r="AS810" s="9"/>
      <c r="AT810" s="9"/>
      <c r="AU810" s="9"/>
      <c r="AV810" s="9"/>
      <c r="AW810" s="9"/>
      <c r="AX810" s="9"/>
      <c r="AY810" s="9"/>
      <c r="AZ810" s="9"/>
      <c r="BA810" s="9"/>
      <c r="BB810" s="9"/>
      <c r="BC810" s="9"/>
      <c r="BD810" s="9"/>
      <c r="BE810" s="9"/>
      <c r="BF810" s="9"/>
      <c r="BG810" s="9"/>
      <c r="BH810" s="9"/>
      <c r="BI810" s="9"/>
      <c r="BJ810" s="9"/>
      <c r="BK810" s="9"/>
      <c r="BL810" s="9"/>
      <c r="BM810" s="9"/>
    </row>
    <row r="811" spans="23:65">
      <c r="W811" s="9"/>
      <c r="X811" s="9"/>
      <c r="Y811" s="9"/>
      <c r="Z811" s="9"/>
      <c r="AA811" s="9"/>
      <c r="AB811" s="9"/>
      <c r="AC811" s="9"/>
      <c r="AD811" s="9"/>
      <c r="AE811" s="9"/>
      <c r="AF811" s="9"/>
      <c r="AG811" s="9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  <c r="AS811" s="9"/>
      <c r="AT811" s="9"/>
      <c r="AU811" s="9"/>
      <c r="AV811" s="9"/>
      <c r="AW811" s="9"/>
      <c r="AX811" s="9"/>
      <c r="AY811" s="9"/>
      <c r="AZ811" s="9"/>
      <c r="BA811" s="9"/>
      <c r="BB811" s="9"/>
      <c r="BC811" s="9"/>
      <c r="BD811" s="9"/>
      <c r="BE811" s="9"/>
      <c r="BF811" s="9"/>
      <c r="BG811" s="9"/>
      <c r="BH811" s="9"/>
      <c r="BI811" s="9"/>
      <c r="BJ811" s="9"/>
      <c r="BK811" s="9"/>
      <c r="BL811" s="9"/>
      <c r="BM811" s="9"/>
    </row>
    <row r="812" spans="23:65">
      <c r="W812" s="9"/>
      <c r="X812" s="9"/>
      <c r="Y812" s="9"/>
      <c r="Z812" s="9"/>
      <c r="AA812" s="9"/>
      <c r="AB812" s="9"/>
      <c r="AC812" s="9"/>
      <c r="AD812" s="9"/>
      <c r="AE812" s="9"/>
      <c r="AF812" s="9"/>
      <c r="AG812" s="9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  <c r="AS812" s="9"/>
      <c r="AT812" s="9"/>
      <c r="AU812" s="9"/>
      <c r="AV812" s="9"/>
      <c r="AW812" s="9"/>
      <c r="AX812" s="9"/>
      <c r="AY812" s="9"/>
      <c r="AZ812" s="9"/>
      <c r="BA812" s="9"/>
      <c r="BB812" s="9"/>
      <c r="BC812" s="9"/>
      <c r="BD812" s="9"/>
      <c r="BE812" s="9"/>
      <c r="BF812" s="9"/>
      <c r="BG812" s="9"/>
      <c r="BH812" s="9"/>
      <c r="BI812" s="9"/>
      <c r="BJ812" s="9"/>
      <c r="BK812" s="9"/>
      <c r="BL812" s="9"/>
      <c r="BM812" s="9"/>
    </row>
    <row r="813" spans="23:65">
      <c r="W813" s="9"/>
      <c r="X813" s="9"/>
      <c r="Y813" s="9"/>
      <c r="Z813" s="9"/>
      <c r="AA813" s="9"/>
      <c r="AB813" s="9"/>
      <c r="AC813" s="9"/>
      <c r="AD813" s="9"/>
      <c r="AE813" s="9"/>
      <c r="AF813" s="9"/>
      <c r="AG813" s="9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  <c r="AS813" s="9"/>
      <c r="AT813" s="9"/>
      <c r="AU813" s="9"/>
      <c r="AV813" s="9"/>
      <c r="AW813" s="9"/>
      <c r="AX813" s="9"/>
      <c r="AY813" s="9"/>
      <c r="AZ813" s="9"/>
      <c r="BA813" s="9"/>
      <c r="BB813" s="9"/>
      <c r="BC813" s="9"/>
      <c r="BD813" s="9"/>
      <c r="BE813" s="9"/>
      <c r="BF813" s="9"/>
      <c r="BG813" s="9"/>
      <c r="BH813" s="9"/>
      <c r="BI813" s="9"/>
      <c r="BJ813" s="9"/>
      <c r="BK813" s="9"/>
      <c r="BL813" s="9"/>
      <c r="BM813" s="9"/>
    </row>
    <row r="814" spans="23:65">
      <c r="W814" s="9"/>
      <c r="X814" s="9"/>
      <c r="Y814" s="9"/>
      <c r="Z814" s="9"/>
      <c r="AA814" s="9"/>
      <c r="AB814" s="9"/>
      <c r="AC814" s="9"/>
      <c r="AD814" s="9"/>
      <c r="AE814" s="9"/>
      <c r="AF814" s="9"/>
      <c r="AG814" s="9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  <c r="AS814" s="9"/>
      <c r="AT814" s="9"/>
      <c r="AU814" s="9"/>
      <c r="AV814" s="9"/>
      <c r="AW814" s="9"/>
      <c r="AX814" s="9"/>
      <c r="AY814" s="9"/>
      <c r="AZ814" s="9"/>
      <c r="BA814" s="9"/>
      <c r="BB814" s="9"/>
      <c r="BC814" s="9"/>
      <c r="BD814" s="9"/>
      <c r="BE814" s="9"/>
      <c r="BF814" s="9"/>
      <c r="BG814" s="9"/>
      <c r="BH814" s="9"/>
      <c r="BI814" s="9"/>
      <c r="BJ814" s="9"/>
      <c r="BK814" s="9"/>
      <c r="BL814" s="9"/>
      <c r="BM814" s="9"/>
    </row>
    <row r="815" spans="23:65"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  <c r="AS815" s="9"/>
      <c r="AT815" s="9"/>
      <c r="AU815" s="9"/>
      <c r="AV815" s="9"/>
      <c r="AW815" s="9"/>
      <c r="AX815" s="9"/>
      <c r="AY815" s="9"/>
      <c r="AZ815" s="9"/>
      <c r="BA815" s="9"/>
      <c r="BB815" s="9"/>
      <c r="BC815" s="9"/>
      <c r="BD815" s="9"/>
      <c r="BE815" s="9"/>
      <c r="BF815" s="9"/>
      <c r="BG815" s="9"/>
      <c r="BH815" s="9"/>
      <c r="BI815" s="9"/>
      <c r="BJ815" s="9"/>
      <c r="BK815" s="9"/>
      <c r="BL815" s="9"/>
      <c r="BM815" s="9"/>
    </row>
    <row r="816" spans="23:65">
      <c r="W816" s="9"/>
      <c r="X816" s="9"/>
      <c r="Y816" s="9"/>
      <c r="Z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  <c r="AS816" s="9"/>
      <c r="AT816" s="9"/>
      <c r="AU816" s="9"/>
      <c r="AV816" s="9"/>
      <c r="AW816" s="9"/>
      <c r="AX816" s="9"/>
      <c r="AY816" s="9"/>
      <c r="AZ816" s="9"/>
      <c r="BA816" s="9"/>
      <c r="BB816" s="9"/>
      <c r="BC816" s="9"/>
      <c r="BD816" s="9"/>
      <c r="BE816" s="9"/>
      <c r="BF816" s="9"/>
      <c r="BG816" s="9"/>
      <c r="BH816" s="9"/>
      <c r="BI816" s="9"/>
      <c r="BJ816" s="9"/>
      <c r="BK816" s="9"/>
      <c r="BL816" s="9"/>
      <c r="BM816" s="9"/>
    </row>
    <row r="817" spans="23:65">
      <c r="W817" s="9"/>
      <c r="X817" s="9"/>
      <c r="Y817" s="9"/>
      <c r="Z817" s="9"/>
      <c r="AA817" s="9"/>
      <c r="AB817" s="9"/>
      <c r="AC817" s="9"/>
      <c r="AD817" s="9"/>
      <c r="AE817" s="9"/>
      <c r="AF817" s="9"/>
      <c r="AG817" s="9"/>
      <c r="AH817" s="9"/>
      <c r="AI817" s="9"/>
      <c r="AJ817" s="9"/>
      <c r="AK817" s="9"/>
      <c r="AL817" s="9"/>
      <c r="AM817" s="9"/>
      <c r="AN817" s="9"/>
      <c r="AO817" s="9"/>
      <c r="AP817" s="9"/>
      <c r="AQ817" s="9"/>
      <c r="AR817" s="9"/>
      <c r="AS817" s="9"/>
      <c r="AT817" s="9"/>
      <c r="AU817" s="9"/>
      <c r="AV817" s="9"/>
      <c r="AW817" s="9"/>
      <c r="AX817" s="9"/>
      <c r="AY817" s="9"/>
      <c r="AZ817" s="9"/>
      <c r="BA817" s="9"/>
      <c r="BB817" s="9"/>
      <c r="BC817" s="9"/>
      <c r="BD817" s="9"/>
      <c r="BE817" s="9"/>
      <c r="BF817" s="9"/>
      <c r="BG817" s="9"/>
      <c r="BH817" s="9"/>
      <c r="BI817" s="9"/>
      <c r="BJ817" s="9"/>
      <c r="BK817" s="9"/>
      <c r="BL817" s="9"/>
      <c r="BM817" s="9"/>
    </row>
    <row r="818" spans="23:65">
      <c r="W818" s="9"/>
      <c r="X818" s="9"/>
      <c r="Y818" s="9"/>
      <c r="Z818" s="9"/>
      <c r="AA818" s="9"/>
      <c r="AB818" s="9"/>
      <c r="AC818" s="9"/>
      <c r="AD818" s="9"/>
      <c r="AE818" s="9"/>
      <c r="AF818" s="9"/>
      <c r="AG818" s="9"/>
      <c r="AH818" s="9"/>
      <c r="AI818" s="9"/>
      <c r="AJ818" s="9"/>
      <c r="AK818" s="9"/>
      <c r="AL818" s="9"/>
      <c r="AM818" s="9"/>
      <c r="AN818" s="9"/>
      <c r="AO818" s="9"/>
      <c r="AP818" s="9"/>
      <c r="AQ818" s="9"/>
      <c r="AR818" s="9"/>
      <c r="AS818" s="9"/>
      <c r="AT818" s="9"/>
      <c r="AU818" s="9"/>
      <c r="AV818" s="9"/>
      <c r="AW818" s="9"/>
      <c r="AX818" s="9"/>
      <c r="AY818" s="9"/>
      <c r="AZ818" s="9"/>
      <c r="BA818" s="9"/>
      <c r="BB818" s="9"/>
      <c r="BC818" s="9"/>
      <c r="BD818" s="9"/>
      <c r="BE818" s="9"/>
      <c r="BF818" s="9"/>
      <c r="BG818" s="9"/>
      <c r="BH818" s="9"/>
      <c r="BI818" s="9"/>
      <c r="BJ818" s="9"/>
      <c r="BK818" s="9"/>
      <c r="BL818" s="9"/>
      <c r="BM818" s="9"/>
    </row>
    <row r="819" spans="23:65">
      <c r="W819" s="9"/>
      <c r="X819" s="9"/>
      <c r="Y819" s="9"/>
      <c r="Z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9"/>
      <c r="AL819" s="9"/>
      <c r="AM819" s="9"/>
      <c r="AN819" s="9"/>
      <c r="AO819" s="9"/>
      <c r="AP819" s="9"/>
      <c r="AQ819" s="9"/>
      <c r="AR819" s="9"/>
      <c r="AS819" s="9"/>
      <c r="AT819" s="9"/>
      <c r="AU819" s="9"/>
      <c r="AV819" s="9"/>
      <c r="AW819" s="9"/>
      <c r="AX819" s="9"/>
      <c r="AY819" s="9"/>
      <c r="AZ819" s="9"/>
      <c r="BA819" s="9"/>
      <c r="BB819" s="9"/>
      <c r="BC819" s="9"/>
      <c r="BD819" s="9"/>
      <c r="BE819" s="9"/>
      <c r="BF819" s="9"/>
      <c r="BG819" s="9"/>
      <c r="BH819" s="9"/>
      <c r="BI819" s="9"/>
      <c r="BJ819" s="9"/>
      <c r="BK819" s="9"/>
      <c r="BL819" s="9"/>
      <c r="BM819" s="9"/>
    </row>
    <row r="820" spans="23:65">
      <c r="W820" s="9"/>
      <c r="X820" s="9"/>
      <c r="Y820" s="9"/>
      <c r="Z820" s="9"/>
      <c r="AA820" s="9"/>
      <c r="AB820" s="9"/>
      <c r="AC820" s="9"/>
      <c r="AD820" s="9"/>
      <c r="AE820" s="9"/>
      <c r="AF820" s="9"/>
      <c r="AG820" s="9"/>
      <c r="AH820" s="9"/>
      <c r="AI820" s="9"/>
      <c r="AJ820" s="9"/>
      <c r="AK820" s="9"/>
      <c r="AL820" s="9"/>
      <c r="AM820" s="9"/>
      <c r="AN820" s="9"/>
      <c r="AO820" s="9"/>
      <c r="AP820" s="9"/>
      <c r="AQ820" s="9"/>
      <c r="AR820" s="9"/>
      <c r="AS820" s="9"/>
      <c r="AT820" s="9"/>
      <c r="AU820" s="9"/>
      <c r="AV820" s="9"/>
      <c r="AW820" s="9"/>
      <c r="AX820" s="9"/>
      <c r="AY820" s="9"/>
      <c r="AZ820" s="9"/>
      <c r="BA820" s="9"/>
      <c r="BB820" s="9"/>
      <c r="BC820" s="9"/>
      <c r="BD820" s="9"/>
      <c r="BE820" s="9"/>
      <c r="BF820" s="9"/>
      <c r="BG820" s="9"/>
      <c r="BH820" s="9"/>
      <c r="BI820" s="9"/>
      <c r="BJ820" s="9"/>
      <c r="BK820" s="9"/>
      <c r="BL820" s="9"/>
      <c r="BM820" s="9"/>
    </row>
    <row r="821" spans="23:65">
      <c r="W821" s="9"/>
      <c r="X821" s="9"/>
      <c r="Y821" s="9"/>
      <c r="Z821" s="9"/>
      <c r="AA821" s="9"/>
      <c r="AB821" s="9"/>
      <c r="AC821" s="9"/>
      <c r="AD821" s="9"/>
      <c r="AE821" s="9"/>
      <c r="AF821" s="9"/>
      <c r="AG821" s="9"/>
      <c r="AH821" s="9"/>
      <c r="AI821" s="9"/>
      <c r="AJ821" s="9"/>
      <c r="AK821" s="9"/>
      <c r="AL821" s="9"/>
      <c r="AM821" s="9"/>
      <c r="AN821" s="9"/>
      <c r="AO821" s="9"/>
      <c r="AP821" s="9"/>
      <c r="AQ821" s="9"/>
      <c r="AR821" s="9"/>
      <c r="AS821" s="9"/>
      <c r="AT821" s="9"/>
      <c r="AU821" s="9"/>
      <c r="AV821" s="9"/>
      <c r="AW821" s="9"/>
      <c r="AX821" s="9"/>
      <c r="AY821" s="9"/>
      <c r="AZ821" s="9"/>
      <c r="BA821" s="9"/>
      <c r="BB821" s="9"/>
      <c r="BC821" s="9"/>
      <c r="BD821" s="9"/>
      <c r="BE821" s="9"/>
      <c r="BF821" s="9"/>
      <c r="BG821" s="9"/>
      <c r="BH821" s="9"/>
      <c r="BI821" s="9"/>
      <c r="BJ821" s="9"/>
      <c r="BK821" s="9"/>
      <c r="BL821" s="9"/>
      <c r="BM821" s="9"/>
    </row>
    <row r="822" spans="23:65">
      <c r="W822" s="9"/>
      <c r="X822" s="9"/>
      <c r="Y822" s="9"/>
      <c r="Z822" s="9"/>
      <c r="AA822" s="9"/>
      <c r="AB822" s="9"/>
      <c r="AC822" s="9"/>
      <c r="AD822" s="9"/>
      <c r="AE822" s="9"/>
      <c r="AF822" s="9"/>
      <c r="AG822" s="9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  <c r="AS822" s="9"/>
      <c r="AT822" s="9"/>
      <c r="AU822" s="9"/>
      <c r="AV822" s="9"/>
      <c r="AW822" s="9"/>
      <c r="AX822" s="9"/>
      <c r="AY822" s="9"/>
      <c r="AZ822" s="9"/>
      <c r="BA822" s="9"/>
      <c r="BB822" s="9"/>
      <c r="BC822" s="9"/>
      <c r="BD822" s="9"/>
      <c r="BE822" s="9"/>
      <c r="BF822" s="9"/>
      <c r="BG822" s="9"/>
      <c r="BH822" s="9"/>
      <c r="BI822" s="9"/>
      <c r="BJ822" s="9"/>
      <c r="BK822" s="9"/>
      <c r="BL822" s="9"/>
      <c r="BM822" s="9"/>
    </row>
    <row r="823" spans="23:65">
      <c r="W823" s="9"/>
      <c r="X823" s="9"/>
      <c r="Y823" s="9"/>
      <c r="Z823" s="9"/>
      <c r="AA823" s="9"/>
      <c r="AB823" s="9"/>
      <c r="AC823" s="9"/>
      <c r="AD823" s="9"/>
      <c r="AE823" s="9"/>
      <c r="AF823" s="9"/>
      <c r="AG823" s="9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  <c r="AS823" s="9"/>
      <c r="AT823" s="9"/>
      <c r="AU823" s="9"/>
      <c r="AV823" s="9"/>
      <c r="AW823" s="9"/>
      <c r="AX823" s="9"/>
      <c r="AY823" s="9"/>
      <c r="AZ823" s="9"/>
      <c r="BA823" s="9"/>
      <c r="BB823" s="9"/>
      <c r="BC823" s="9"/>
      <c r="BD823" s="9"/>
      <c r="BE823" s="9"/>
      <c r="BF823" s="9"/>
      <c r="BG823" s="9"/>
      <c r="BH823" s="9"/>
      <c r="BI823" s="9"/>
      <c r="BJ823" s="9"/>
      <c r="BK823" s="9"/>
      <c r="BL823" s="9"/>
      <c r="BM823" s="9"/>
    </row>
    <row r="824" spans="23:65">
      <c r="W824" s="9"/>
      <c r="X824" s="9"/>
      <c r="Y824" s="9"/>
      <c r="Z824" s="9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  <c r="AS824" s="9"/>
      <c r="AT824" s="9"/>
      <c r="AU824" s="9"/>
      <c r="AV824" s="9"/>
      <c r="AW824" s="9"/>
      <c r="AX824" s="9"/>
      <c r="AY824" s="9"/>
      <c r="AZ824" s="9"/>
      <c r="BA824" s="9"/>
      <c r="BB824" s="9"/>
      <c r="BC824" s="9"/>
      <c r="BD824" s="9"/>
      <c r="BE824" s="9"/>
      <c r="BF824" s="9"/>
      <c r="BG824" s="9"/>
      <c r="BH824" s="9"/>
      <c r="BI824" s="9"/>
      <c r="BJ824" s="9"/>
      <c r="BK824" s="9"/>
      <c r="BL824" s="9"/>
      <c r="BM824" s="9"/>
    </row>
    <row r="825" spans="23:65">
      <c r="W825" s="9"/>
      <c r="X825" s="9"/>
      <c r="Y825" s="9"/>
      <c r="Z825" s="9"/>
      <c r="AA825" s="9"/>
      <c r="AB825" s="9"/>
      <c r="AC825" s="9"/>
      <c r="AD825" s="9"/>
      <c r="AE825" s="9"/>
      <c r="AF825" s="9"/>
      <c r="AG825" s="9"/>
      <c r="AH825" s="9"/>
      <c r="AI825" s="9"/>
      <c r="AJ825" s="9"/>
      <c r="AK825" s="9"/>
      <c r="AL825" s="9"/>
      <c r="AM825" s="9"/>
      <c r="AN825" s="9"/>
      <c r="AO825" s="9"/>
      <c r="AP825" s="9"/>
      <c r="AQ825" s="9"/>
      <c r="AR825" s="9"/>
      <c r="AS825" s="9"/>
      <c r="AT825" s="9"/>
      <c r="AU825" s="9"/>
      <c r="AV825" s="9"/>
      <c r="AW825" s="9"/>
      <c r="AX825" s="9"/>
      <c r="AY825" s="9"/>
      <c r="AZ825" s="9"/>
      <c r="BA825" s="9"/>
      <c r="BB825" s="9"/>
      <c r="BC825" s="9"/>
      <c r="BD825" s="9"/>
      <c r="BE825" s="9"/>
      <c r="BF825" s="9"/>
      <c r="BG825" s="9"/>
      <c r="BH825" s="9"/>
      <c r="BI825" s="9"/>
      <c r="BJ825" s="9"/>
      <c r="BK825" s="9"/>
      <c r="BL825" s="9"/>
      <c r="BM825" s="9"/>
    </row>
    <row r="826" spans="23:65">
      <c r="W826" s="9"/>
      <c r="X826" s="9"/>
      <c r="Y826" s="9"/>
      <c r="Z826" s="9"/>
      <c r="AA826" s="9"/>
      <c r="AB826" s="9"/>
      <c r="AC826" s="9"/>
      <c r="AD826" s="9"/>
      <c r="AE826" s="9"/>
      <c r="AF826" s="9"/>
      <c r="AG826" s="9"/>
      <c r="AH826" s="9"/>
      <c r="AI826" s="9"/>
      <c r="AJ826" s="9"/>
      <c r="AK826" s="9"/>
      <c r="AL826" s="9"/>
      <c r="AM826" s="9"/>
      <c r="AN826" s="9"/>
      <c r="AO826" s="9"/>
      <c r="AP826" s="9"/>
      <c r="AQ826" s="9"/>
      <c r="AR826" s="9"/>
      <c r="AS826" s="9"/>
      <c r="AT826" s="9"/>
      <c r="AU826" s="9"/>
      <c r="AV826" s="9"/>
      <c r="AW826" s="9"/>
      <c r="AX826" s="9"/>
      <c r="AY826" s="9"/>
      <c r="AZ826" s="9"/>
      <c r="BA826" s="9"/>
      <c r="BB826" s="9"/>
      <c r="BC826" s="9"/>
      <c r="BD826" s="9"/>
      <c r="BE826" s="9"/>
      <c r="BF826" s="9"/>
      <c r="BG826" s="9"/>
      <c r="BH826" s="9"/>
      <c r="BI826" s="9"/>
      <c r="BJ826" s="9"/>
      <c r="BK826" s="9"/>
      <c r="BL826" s="9"/>
      <c r="BM826" s="9"/>
    </row>
    <row r="827" spans="23:65">
      <c r="W827" s="9"/>
      <c r="X827" s="9"/>
      <c r="Y827" s="9"/>
      <c r="Z827" s="9"/>
      <c r="AA827" s="9"/>
      <c r="AB827" s="9"/>
      <c r="AC827" s="9"/>
      <c r="AD827" s="9"/>
      <c r="AE827" s="9"/>
      <c r="AF827" s="9"/>
      <c r="AG827" s="9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  <c r="AS827" s="9"/>
      <c r="AT827" s="9"/>
      <c r="AU827" s="9"/>
      <c r="AV827" s="9"/>
      <c r="AW827" s="9"/>
      <c r="AX827" s="9"/>
      <c r="AY827" s="9"/>
      <c r="AZ827" s="9"/>
      <c r="BA827" s="9"/>
      <c r="BB827" s="9"/>
      <c r="BC827" s="9"/>
      <c r="BD827" s="9"/>
      <c r="BE827" s="9"/>
      <c r="BF827" s="9"/>
      <c r="BG827" s="9"/>
      <c r="BH827" s="9"/>
      <c r="BI827" s="9"/>
      <c r="BJ827" s="9"/>
      <c r="BK827" s="9"/>
      <c r="BL827" s="9"/>
      <c r="BM827" s="9"/>
    </row>
    <row r="828" spans="23:65">
      <c r="W828" s="9"/>
      <c r="X828" s="9"/>
      <c r="Y828" s="9"/>
      <c r="Z828" s="9"/>
      <c r="AA828" s="9"/>
      <c r="AB828" s="9"/>
      <c r="AC828" s="9"/>
      <c r="AD828" s="9"/>
      <c r="AE828" s="9"/>
      <c r="AF828" s="9"/>
      <c r="AG828" s="9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  <c r="AS828" s="9"/>
      <c r="AT828" s="9"/>
      <c r="AU828" s="9"/>
      <c r="AV828" s="9"/>
      <c r="AW828" s="9"/>
      <c r="AX828" s="9"/>
      <c r="AY828" s="9"/>
      <c r="AZ828" s="9"/>
      <c r="BA828" s="9"/>
      <c r="BB828" s="9"/>
      <c r="BC828" s="9"/>
      <c r="BD828" s="9"/>
      <c r="BE828" s="9"/>
      <c r="BF828" s="9"/>
      <c r="BG828" s="9"/>
      <c r="BH828" s="9"/>
      <c r="BI828" s="9"/>
      <c r="BJ828" s="9"/>
      <c r="BK828" s="9"/>
      <c r="BL828" s="9"/>
      <c r="BM828" s="9"/>
    </row>
    <row r="829" spans="23:65"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  <c r="AS829" s="9"/>
      <c r="AT829" s="9"/>
      <c r="AU829" s="9"/>
      <c r="AV829" s="9"/>
      <c r="AW829" s="9"/>
      <c r="AX829" s="9"/>
      <c r="AY829" s="9"/>
      <c r="AZ829" s="9"/>
      <c r="BA829" s="9"/>
      <c r="BB829" s="9"/>
      <c r="BC829" s="9"/>
      <c r="BD829" s="9"/>
      <c r="BE829" s="9"/>
      <c r="BF829" s="9"/>
      <c r="BG829" s="9"/>
      <c r="BH829" s="9"/>
      <c r="BI829" s="9"/>
      <c r="BJ829" s="9"/>
      <c r="BK829" s="9"/>
      <c r="BL829" s="9"/>
      <c r="BM829" s="9"/>
    </row>
    <row r="830" spans="23:65"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  <c r="AS830" s="9"/>
      <c r="AT830" s="9"/>
      <c r="AU830" s="9"/>
      <c r="AV830" s="9"/>
      <c r="AW830" s="9"/>
      <c r="AX830" s="9"/>
      <c r="AY830" s="9"/>
      <c r="AZ830" s="9"/>
      <c r="BA830" s="9"/>
      <c r="BB830" s="9"/>
      <c r="BC830" s="9"/>
      <c r="BD830" s="9"/>
      <c r="BE830" s="9"/>
      <c r="BF830" s="9"/>
      <c r="BG830" s="9"/>
      <c r="BH830" s="9"/>
      <c r="BI830" s="9"/>
      <c r="BJ830" s="9"/>
      <c r="BK830" s="9"/>
      <c r="BL830" s="9"/>
      <c r="BM830" s="9"/>
    </row>
    <row r="831" spans="23:65">
      <c r="W831" s="9"/>
      <c r="X831" s="9"/>
      <c r="Y831" s="9"/>
      <c r="Z831" s="9"/>
      <c r="AA831" s="9"/>
      <c r="AB831" s="9"/>
      <c r="AC831" s="9"/>
      <c r="AD831" s="9"/>
      <c r="AE831" s="9"/>
      <c r="AF831" s="9"/>
      <c r="AG831" s="9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  <c r="AS831" s="9"/>
      <c r="AT831" s="9"/>
      <c r="AU831" s="9"/>
      <c r="AV831" s="9"/>
      <c r="AW831" s="9"/>
      <c r="AX831" s="9"/>
      <c r="AY831" s="9"/>
      <c r="AZ831" s="9"/>
      <c r="BA831" s="9"/>
      <c r="BB831" s="9"/>
      <c r="BC831" s="9"/>
      <c r="BD831" s="9"/>
      <c r="BE831" s="9"/>
      <c r="BF831" s="9"/>
      <c r="BG831" s="9"/>
      <c r="BH831" s="9"/>
      <c r="BI831" s="9"/>
      <c r="BJ831" s="9"/>
      <c r="BK831" s="9"/>
      <c r="BL831" s="9"/>
      <c r="BM831" s="9"/>
    </row>
    <row r="832" spans="23:65">
      <c r="W832" s="9"/>
      <c r="X832" s="9"/>
      <c r="Y832" s="9"/>
      <c r="Z832" s="9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  <c r="AS832" s="9"/>
      <c r="AT832" s="9"/>
      <c r="AU832" s="9"/>
      <c r="AV832" s="9"/>
      <c r="AW832" s="9"/>
      <c r="AX832" s="9"/>
      <c r="AY832" s="9"/>
      <c r="AZ832" s="9"/>
      <c r="BA832" s="9"/>
      <c r="BB832" s="9"/>
      <c r="BC832" s="9"/>
      <c r="BD832" s="9"/>
      <c r="BE832" s="9"/>
      <c r="BF832" s="9"/>
      <c r="BG832" s="9"/>
      <c r="BH832" s="9"/>
      <c r="BI832" s="9"/>
      <c r="BJ832" s="9"/>
      <c r="BK832" s="9"/>
      <c r="BL832" s="9"/>
      <c r="BM832" s="9"/>
    </row>
    <row r="833" spans="23:65">
      <c r="W833" s="9"/>
      <c r="X833" s="9"/>
      <c r="Y833" s="9"/>
      <c r="Z833" s="9"/>
      <c r="AA833" s="9"/>
      <c r="AB833" s="9"/>
      <c r="AC833" s="9"/>
      <c r="AD833" s="9"/>
      <c r="AE833" s="9"/>
      <c r="AF833" s="9"/>
      <c r="AG833" s="9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  <c r="AS833" s="9"/>
      <c r="AT833" s="9"/>
      <c r="AU833" s="9"/>
      <c r="AV833" s="9"/>
      <c r="AW833" s="9"/>
      <c r="AX833" s="9"/>
      <c r="AY833" s="9"/>
      <c r="AZ833" s="9"/>
      <c r="BA833" s="9"/>
      <c r="BB833" s="9"/>
      <c r="BC833" s="9"/>
      <c r="BD833" s="9"/>
      <c r="BE833" s="9"/>
      <c r="BF833" s="9"/>
      <c r="BG833" s="9"/>
      <c r="BH833" s="9"/>
      <c r="BI833" s="9"/>
      <c r="BJ833" s="9"/>
      <c r="BK833" s="9"/>
      <c r="BL833" s="9"/>
      <c r="BM833" s="9"/>
    </row>
    <row r="834" spans="23:65">
      <c r="W834" s="9"/>
      <c r="X834" s="9"/>
      <c r="Y834" s="9"/>
      <c r="Z834" s="9"/>
      <c r="AA834" s="9"/>
      <c r="AB834" s="9"/>
      <c r="AC834" s="9"/>
      <c r="AD834" s="9"/>
      <c r="AE834" s="9"/>
      <c r="AF834" s="9"/>
      <c r="AG834" s="9"/>
      <c r="AH834" s="9"/>
      <c r="AI834" s="9"/>
      <c r="AJ834" s="9"/>
      <c r="AK834" s="9"/>
      <c r="AL834" s="9"/>
      <c r="AM834" s="9"/>
      <c r="AN834" s="9"/>
      <c r="AO834" s="9"/>
      <c r="AP834" s="9"/>
      <c r="AQ834" s="9"/>
      <c r="AR834" s="9"/>
      <c r="AS834" s="9"/>
      <c r="AT834" s="9"/>
      <c r="AU834" s="9"/>
      <c r="AV834" s="9"/>
      <c r="AW834" s="9"/>
      <c r="AX834" s="9"/>
      <c r="AY834" s="9"/>
      <c r="AZ834" s="9"/>
      <c r="BA834" s="9"/>
      <c r="BB834" s="9"/>
      <c r="BC834" s="9"/>
      <c r="BD834" s="9"/>
      <c r="BE834" s="9"/>
      <c r="BF834" s="9"/>
      <c r="BG834" s="9"/>
      <c r="BH834" s="9"/>
      <c r="BI834" s="9"/>
      <c r="BJ834" s="9"/>
      <c r="BK834" s="9"/>
      <c r="BL834" s="9"/>
      <c r="BM834" s="9"/>
    </row>
    <row r="835" spans="23:65">
      <c r="W835" s="9"/>
      <c r="X835" s="9"/>
      <c r="Y835" s="9"/>
      <c r="Z835" s="9"/>
      <c r="AA835" s="9"/>
      <c r="AB835" s="9"/>
      <c r="AC835" s="9"/>
      <c r="AD835" s="9"/>
      <c r="AE835" s="9"/>
      <c r="AF835" s="9"/>
      <c r="AG835" s="9"/>
      <c r="AH835" s="9"/>
      <c r="AI835" s="9"/>
      <c r="AJ835" s="9"/>
      <c r="AK835" s="9"/>
      <c r="AL835" s="9"/>
      <c r="AM835" s="9"/>
      <c r="AN835" s="9"/>
      <c r="AO835" s="9"/>
      <c r="AP835" s="9"/>
      <c r="AQ835" s="9"/>
      <c r="AR835" s="9"/>
      <c r="AS835" s="9"/>
      <c r="AT835" s="9"/>
      <c r="AU835" s="9"/>
      <c r="AV835" s="9"/>
      <c r="AW835" s="9"/>
      <c r="AX835" s="9"/>
      <c r="AY835" s="9"/>
      <c r="AZ835" s="9"/>
      <c r="BA835" s="9"/>
      <c r="BB835" s="9"/>
      <c r="BC835" s="9"/>
      <c r="BD835" s="9"/>
      <c r="BE835" s="9"/>
      <c r="BF835" s="9"/>
      <c r="BG835" s="9"/>
      <c r="BH835" s="9"/>
      <c r="BI835" s="9"/>
      <c r="BJ835" s="9"/>
      <c r="BK835" s="9"/>
      <c r="BL835" s="9"/>
      <c r="BM835" s="9"/>
    </row>
    <row r="836" spans="23:65">
      <c r="W836" s="9"/>
      <c r="X836" s="9"/>
      <c r="Y836" s="9"/>
      <c r="Z836" s="9"/>
      <c r="AA836" s="9"/>
      <c r="AB836" s="9"/>
      <c r="AC836" s="9"/>
      <c r="AD836" s="9"/>
      <c r="AE836" s="9"/>
      <c r="AF836" s="9"/>
      <c r="AG836" s="9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  <c r="AS836" s="9"/>
      <c r="AT836" s="9"/>
      <c r="AU836" s="9"/>
      <c r="AV836" s="9"/>
      <c r="AW836" s="9"/>
      <c r="AX836" s="9"/>
      <c r="AY836" s="9"/>
      <c r="AZ836" s="9"/>
      <c r="BA836" s="9"/>
      <c r="BB836" s="9"/>
      <c r="BC836" s="9"/>
      <c r="BD836" s="9"/>
      <c r="BE836" s="9"/>
      <c r="BF836" s="9"/>
      <c r="BG836" s="9"/>
      <c r="BH836" s="9"/>
      <c r="BI836" s="9"/>
      <c r="BJ836" s="9"/>
      <c r="BK836" s="9"/>
      <c r="BL836" s="9"/>
      <c r="BM836" s="9"/>
    </row>
    <row r="837" spans="23:65">
      <c r="W837" s="9"/>
      <c r="X837" s="9"/>
      <c r="Y837" s="9"/>
      <c r="Z837" s="9"/>
      <c r="AA837" s="9"/>
      <c r="AB837" s="9"/>
      <c r="AC837" s="9"/>
      <c r="AD837" s="9"/>
      <c r="AE837" s="9"/>
      <c r="AF837" s="9"/>
      <c r="AG837" s="9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  <c r="AS837" s="9"/>
      <c r="AT837" s="9"/>
      <c r="AU837" s="9"/>
      <c r="AV837" s="9"/>
      <c r="AW837" s="9"/>
      <c r="AX837" s="9"/>
      <c r="AY837" s="9"/>
      <c r="AZ837" s="9"/>
      <c r="BA837" s="9"/>
      <c r="BB837" s="9"/>
      <c r="BC837" s="9"/>
      <c r="BD837" s="9"/>
      <c r="BE837" s="9"/>
      <c r="BF837" s="9"/>
      <c r="BG837" s="9"/>
      <c r="BH837" s="9"/>
      <c r="BI837" s="9"/>
      <c r="BJ837" s="9"/>
      <c r="BK837" s="9"/>
      <c r="BL837" s="9"/>
      <c r="BM837" s="9"/>
    </row>
    <row r="838" spans="23:65">
      <c r="W838" s="9"/>
      <c r="X838" s="9"/>
      <c r="Y838" s="9"/>
      <c r="Z838" s="9"/>
      <c r="AA838" s="9"/>
      <c r="AB838" s="9"/>
      <c r="AC838" s="9"/>
      <c r="AD838" s="9"/>
      <c r="AE838" s="9"/>
      <c r="AF838" s="9"/>
      <c r="AG838" s="9"/>
      <c r="AH838" s="9"/>
      <c r="AI838" s="9"/>
      <c r="AJ838" s="9"/>
      <c r="AK838" s="9"/>
      <c r="AL838" s="9"/>
      <c r="AM838" s="9"/>
      <c r="AN838" s="9"/>
      <c r="AO838" s="9"/>
      <c r="AP838" s="9"/>
      <c r="AQ838" s="9"/>
      <c r="AR838" s="9"/>
      <c r="AS838" s="9"/>
      <c r="AT838" s="9"/>
      <c r="AU838" s="9"/>
      <c r="AV838" s="9"/>
      <c r="AW838" s="9"/>
      <c r="AX838" s="9"/>
      <c r="AY838" s="9"/>
      <c r="AZ838" s="9"/>
      <c r="BA838" s="9"/>
      <c r="BB838" s="9"/>
      <c r="BC838" s="9"/>
      <c r="BD838" s="9"/>
      <c r="BE838" s="9"/>
      <c r="BF838" s="9"/>
      <c r="BG838" s="9"/>
      <c r="BH838" s="9"/>
      <c r="BI838" s="9"/>
      <c r="BJ838" s="9"/>
      <c r="BK838" s="9"/>
      <c r="BL838" s="9"/>
      <c r="BM838" s="9"/>
    </row>
    <row r="839" spans="23:65">
      <c r="W839" s="9"/>
      <c r="X839" s="9"/>
      <c r="Y839" s="9"/>
      <c r="Z839" s="9"/>
      <c r="AA839" s="9"/>
      <c r="AB839" s="9"/>
      <c r="AC839" s="9"/>
      <c r="AD839" s="9"/>
      <c r="AE839" s="9"/>
      <c r="AF839" s="9"/>
      <c r="AG839" s="9"/>
      <c r="AH839" s="9"/>
      <c r="AI839" s="9"/>
      <c r="AJ839" s="9"/>
      <c r="AK839" s="9"/>
      <c r="AL839" s="9"/>
      <c r="AM839" s="9"/>
      <c r="AN839" s="9"/>
      <c r="AO839" s="9"/>
      <c r="AP839" s="9"/>
      <c r="AQ839" s="9"/>
      <c r="AR839" s="9"/>
      <c r="AS839" s="9"/>
      <c r="AT839" s="9"/>
      <c r="AU839" s="9"/>
      <c r="AV839" s="9"/>
      <c r="AW839" s="9"/>
      <c r="AX839" s="9"/>
      <c r="AY839" s="9"/>
      <c r="AZ839" s="9"/>
      <c r="BA839" s="9"/>
      <c r="BB839" s="9"/>
      <c r="BC839" s="9"/>
      <c r="BD839" s="9"/>
      <c r="BE839" s="9"/>
      <c r="BF839" s="9"/>
      <c r="BG839" s="9"/>
      <c r="BH839" s="9"/>
      <c r="BI839" s="9"/>
      <c r="BJ839" s="9"/>
      <c r="BK839" s="9"/>
      <c r="BL839" s="9"/>
      <c r="BM839" s="9"/>
    </row>
    <row r="840" spans="23:65">
      <c r="W840" s="9"/>
      <c r="X840" s="9"/>
      <c r="Y840" s="9"/>
      <c r="Z840" s="9"/>
      <c r="AA840" s="9"/>
      <c r="AB840" s="9"/>
      <c r="AC840" s="9"/>
      <c r="AD840" s="9"/>
      <c r="AE840" s="9"/>
      <c r="AF840" s="9"/>
      <c r="AG840" s="9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  <c r="AS840" s="9"/>
      <c r="AT840" s="9"/>
      <c r="AU840" s="9"/>
      <c r="AV840" s="9"/>
      <c r="AW840" s="9"/>
      <c r="AX840" s="9"/>
      <c r="AY840" s="9"/>
      <c r="AZ840" s="9"/>
      <c r="BA840" s="9"/>
      <c r="BB840" s="9"/>
      <c r="BC840" s="9"/>
      <c r="BD840" s="9"/>
      <c r="BE840" s="9"/>
      <c r="BF840" s="9"/>
      <c r="BG840" s="9"/>
      <c r="BH840" s="9"/>
      <c r="BI840" s="9"/>
      <c r="BJ840" s="9"/>
      <c r="BK840" s="9"/>
      <c r="BL840" s="9"/>
      <c r="BM840" s="9"/>
    </row>
    <row r="841" spans="23:65">
      <c r="W841" s="9"/>
      <c r="X841" s="9"/>
      <c r="Y841" s="9"/>
      <c r="Z841" s="9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  <c r="AS841" s="9"/>
      <c r="AT841" s="9"/>
      <c r="AU841" s="9"/>
      <c r="AV841" s="9"/>
      <c r="AW841" s="9"/>
      <c r="AX841" s="9"/>
      <c r="AY841" s="9"/>
      <c r="AZ841" s="9"/>
      <c r="BA841" s="9"/>
      <c r="BB841" s="9"/>
      <c r="BC841" s="9"/>
      <c r="BD841" s="9"/>
      <c r="BE841" s="9"/>
      <c r="BF841" s="9"/>
      <c r="BG841" s="9"/>
      <c r="BH841" s="9"/>
      <c r="BI841" s="9"/>
      <c r="BJ841" s="9"/>
      <c r="BK841" s="9"/>
      <c r="BL841" s="9"/>
      <c r="BM841" s="9"/>
    </row>
    <row r="842" spans="23:65">
      <c r="W842" s="9"/>
      <c r="X842" s="9"/>
      <c r="Y842" s="9"/>
      <c r="Z842" s="9"/>
      <c r="AA842" s="9"/>
      <c r="AB842" s="9"/>
      <c r="AC842" s="9"/>
      <c r="AD842" s="9"/>
      <c r="AE842" s="9"/>
      <c r="AF842" s="9"/>
      <c r="AG842" s="9"/>
      <c r="AH842" s="9"/>
      <c r="AI842" s="9"/>
      <c r="AJ842" s="9"/>
      <c r="AK842" s="9"/>
      <c r="AL842" s="9"/>
      <c r="AM842" s="9"/>
      <c r="AN842" s="9"/>
      <c r="AO842" s="9"/>
      <c r="AP842" s="9"/>
      <c r="AQ842" s="9"/>
      <c r="AR842" s="9"/>
      <c r="AS842" s="9"/>
      <c r="AT842" s="9"/>
      <c r="AU842" s="9"/>
      <c r="AV842" s="9"/>
      <c r="AW842" s="9"/>
      <c r="AX842" s="9"/>
      <c r="AY842" s="9"/>
      <c r="AZ842" s="9"/>
      <c r="BA842" s="9"/>
      <c r="BB842" s="9"/>
      <c r="BC842" s="9"/>
      <c r="BD842" s="9"/>
      <c r="BE842" s="9"/>
      <c r="BF842" s="9"/>
      <c r="BG842" s="9"/>
      <c r="BH842" s="9"/>
      <c r="BI842" s="9"/>
      <c r="BJ842" s="9"/>
      <c r="BK842" s="9"/>
      <c r="BL842" s="9"/>
      <c r="BM842" s="9"/>
    </row>
    <row r="843" spans="23:65">
      <c r="W843" s="9"/>
      <c r="X843" s="9"/>
      <c r="Y843" s="9"/>
      <c r="Z843" s="9"/>
      <c r="AA843" s="9"/>
      <c r="AB843" s="9"/>
      <c r="AC843" s="9"/>
      <c r="AD843" s="9"/>
      <c r="AE843" s="9"/>
      <c r="AF843" s="9"/>
      <c r="AG843" s="9"/>
      <c r="AH843" s="9"/>
      <c r="AI843" s="9"/>
      <c r="AJ843" s="9"/>
      <c r="AK843" s="9"/>
      <c r="AL843" s="9"/>
      <c r="AM843" s="9"/>
      <c r="AN843" s="9"/>
      <c r="AO843" s="9"/>
      <c r="AP843" s="9"/>
      <c r="AQ843" s="9"/>
      <c r="AR843" s="9"/>
      <c r="AS843" s="9"/>
      <c r="AT843" s="9"/>
      <c r="AU843" s="9"/>
      <c r="AV843" s="9"/>
      <c r="AW843" s="9"/>
      <c r="AX843" s="9"/>
      <c r="AY843" s="9"/>
      <c r="AZ843" s="9"/>
      <c r="BA843" s="9"/>
      <c r="BB843" s="9"/>
      <c r="BC843" s="9"/>
      <c r="BD843" s="9"/>
      <c r="BE843" s="9"/>
      <c r="BF843" s="9"/>
      <c r="BG843" s="9"/>
      <c r="BH843" s="9"/>
      <c r="BI843" s="9"/>
      <c r="BJ843" s="9"/>
      <c r="BK843" s="9"/>
      <c r="BL843" s="9"/>
      <c r="BM843" s="9"/>
    </row>
    <row r="844" spans="23:65">
      <c r="W844" s="9"/>
      <c r="X844" s="9"/>
      <c r="Y844" s="9"/>
      <c r="Z844" s="9"/>
      <c r="AA844" s="9"/>
      <c r="AB844" s="9"/>
      <c r="AC844" s="9"/>
      <c r="AD844" s="9"/>
      <c r="AE844" s="9"/>
      <c r="AF844" s="9"/>
      <c r="AG844" s="9"/>
      <c r="AH844" s="9"/>
      <c r="AI844" s="9"/>
      <c r="AJ844" s="9"/>
      <c r="AK844" s="9"/>
      <c r="AL844" s="9"/>
      <c r="AM844" s="9"/>
      <c r="AN844" s="9"/>
      <c r="AO844" s="9"/>
      <c r="AP844" s="9"/>
      <c r="AQ844" s="9"/>
      <c r="AR844" s="9"/>
      <c r="AS844" s="9"/>
      <c r="AT844" s="9"/>
      <c r="AU844" s="9"/>
      <c r="AV844" s="9"/>
      <c r="AW844" s="9"/>
      <c r="AX844" s="9"/>
      <c r="AY844" s="9"/>
      <c r="AZ844" s="9"/>
      <c r="BA844" s="9"/>
      <c r="BB844" s="9"/>
      <c r="BC844" s="9"/>
      <c r="BD844" s="9"/>
      <c r="BE844" s="9"/>
      <c r="BF844" s="9"/>
      <c r="BG844" s="9"/>
      <c r="BH844" s="9"/>
      <c r="BI844" s="9"/>
      <c r="BJ844" s="9"/>
      <c r="BK844" s="9"/>
      <c r="BL844" s="9"/>
      <c r="BM844" s="9"/>
    </row>
    <row r="845" spans="23:65"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9"/>
      <c r="AL845" s="9"/>
      <c r="AM845" s="9"/>
      <c r="AN845" s="9"/>
      <c r="AO845" s="9"/>
      <c r="AP845" s="9"/>
      <c r="AQ845" s="9"/>
      <c r="AR845" s="9"/>
      <c r="AS845" s="9"/>
      <c r="AT845" s="9"/>
      <c r="AU845" s="9"/>
      <c r="AV845" s="9"/>
      <c r="AW845" s="9"/>
      <c r="AX845" s="9"/>
      <c r="AY845" s="9"/>
      <c r="AZ845" s="9"/>
      <c r="BA845" s="9"/>
      <c r="BB845" s="9"/>
      <c r="BC845" s="9"/>
      <c r="BD845" s="9"/>
      <c r="BE845" s="9"/>
      <c r="BF845" s="9"/>
      <c r="BG845" s="9"/>
      <c r="BH845" s="9"/>
      <c r="BI845" s="9"/>
      <c r="BJ845" s="9"/>
      <c r="BK845" s="9"/>
      <c r="BL845" s="9"/>
      <c r="BM845" s="9"/>
    </row>
    <row r="846" spans="23:65">
      <c r="W846" s="9"/>
      <c r="X846" s="9"/>
      <c r="Y846" s="9"/>
      <c r="Z846" s="9"/>
      <c r="AA846" s="9"/>
      <c r="AB846" s="9"/>
      <c r="AC846" s="9"/>
      <c r="AD846" s="9"/>
      <c r="AE846" s="9"/>
      <c r="AF846" s="9"/>
      <c r="AG846" s="9"/>
      <c r="AH846" s="9"/>
      <c r="AI846" s="9"/>
      <c r="AJ846" s="9"/>
      <c r="AK846" s="9"/>
      <c r="AL846" s="9"/>
      <c r="AM846" s="9"/>
      <c r="AN846" s="9"/>
      <c r="AO846" s="9"/>
      <c r="AP846" s="9"/>
      <c r="AQ846" s="9"/>
      <c r="AR846" s="9"/>
      <c r="AS846" s="9"/>
      <c r="AT846" s="9"/>
      <c r="AU846" s="9"/>
      <c r="AV846" s="9"/>
      <c r="AW846" s="9"/>
      <c r="AX846" s="9"/>
      <c r="AY846" s="9"/>
      <c r="AZ846" s="9"/>
      <c r="BA846" s="9"/>
      <c r="BB846" s="9"/>
      <c r="BC846" s="9"/>
      <c r="BD846" s="9"/>
      <c r="BE846" s="9"/>
      <c r="BF846" s="9"/>
      <c r="BG846" s="9"/>
      <c r="BH846" s="9"/>
      <c r="BI846" s="9"/>
      <c r="BJ846" s="9"/>
      <c r="BK846" s="9"/>
      <c r="BL846" s="9"/>
      <c r="BM846" s="9"/>
    </row>
    <row r="847" spans="23:65">
      <c r="W847" s="9"/>
      <c r="X847" s="9"/>
      <c r="Y847" s="9"/>
      <c r="Z847" s="9"/>
      <c r="AA847" s="9"/>
      <c r="AB847" s="9"/>
      <c r="AC847" s="9"/>
      <c r="AD847" s="9"/>
      <c r="AE847" s="9"/>
      <c r="AF847" s="9"/>
      <c r="AG847" s="9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  <c r="AS847" s="9"/>
      <c r="AT847" s="9"/>
      <c r="AU847" s="9"/>
      <c r="AV847" s="9"/>
      <c r="AW847" s="9"/>
      <c r="AX847" s="9"/>
      <c r="AY847" s="9"/>
      <c r="AZ847" s="9"/>
      <c r="BA847" s="9"/>
      <c r="BB847" s="9"/>
      <c r="BC847" s="9"/>
      <c r="BD847" s="9"/>
      <c r="BE847" s="9"/>
      <c r="BF847" s="9"/>
      <c r="BG847" s="9"/>
      <c r="BH847" s="9"/>
      <c r="BI847" s="9"/>
      <c r="BJ847" s="9"/>
      <c r="BK847" s="9"/>
      <c r="BL847" s="9"/>
      <c r="BM847" s="9"/>
    </row>
    <row r="848" spans="23:65">
      <c r="W848" s="9"/>
      <c r="X848" s="9"/>
      <c r="Y848" s="9"/>
      <c r="Z848" s="9"/>
      <c r="AA848" s="9"/>
      <c r="AB848" s="9"/>
      <c r="AC848" s="9"/>
      <c r="AD848" s="9"/>
      <c r="AE848" s="9"/>
      <c r="AF848" s="9"/>
      <c r="AG848" s="9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  <c r="AS848" s="9"/>
      <c r="AT848" s="9"/>
      <c r="AU848" s="9"/>
      <c r="AV848" s="9"/>
      <c r="AW848" s="9"/>
      <c r="AX848" s="9"/>
      <c r="AY848" s="9"/>
      <c r="AZ848" s="9"/>
      <c r="BA848" s="9"/>
      <c r="BB848" s="9"/>
      <c r="BC848" s="9"/>
      <c r="BD848" s="9"/>
      <c r="BE848" s="9"/>
      <c r="BF848" s="9"/>
      <c r="BG848" s="9"/>
      <c r="BH848" s="9"/>
      <c r="BI848" s="9"/>
      <c r="BJ848" s="9"/>
      <c r="BK848" s="9"/>
      <c r="BL848" s="9"/>
      <c r="BM848" s="9"/>
    </row>
    <row r="849" spans="23:65">
      <c r="W849" s="9"/>
      <c r="X849" s="9"/>
      <c r="Y849" s="9"/>
      <c r="Z849" s="9"/>
      <c r="AA849" s="9"/>
      <c r="AB849" s="9"/>
      <c r="AC849" s="9"/>
      <c r="AD849" s="9"/>
      <c r="AE849" s="9"/>
      <c r="AF849" s="9"/>
      <c r="AG849" s="9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  <c r="AS849" s="9"/>
      <c r="AT849" s="9"/>
      <c r="AU849" s="9"/>
      <c r="AV849" s="9"/>
      <c r="AW849" s="9"/>
      <c r="AX849" s="9"/>
      <c r="AY849" s="9"/>
      <c r="AZ849" s="9"/>
      <c r="BA849" s="9"/>
      <c r="BB849" s="9"/>
      <c r="BC849" s="9"/>
      <c r="BD849" s="9"/>
      <c r="BE849" s="9"/>
      <c r="BF849" s="9"/>
      <c r="BG849" s="9"/>
      <c r="BH849" s="9"/>
      <c r="BI849" s="9"/>
      <c r="BJ849" s="9"/>
      <c r="BK849" s="9"/>
      <c r="BL849" s="9"/>
      <c r="BM849" s="9"/>
    </row>
    <row r="850" spans="23:65">
      <c r="W850" s="9"/>
      <c r="X850" s="9"/>
      <c r="Y850" s="9"/>
      <c r="Z850" s="9"/>
      <c r="AA850" s="9"/>
      <c r="AB850" s="9"/>
      <c r="AC850" s="9"/>
      <c r="AD850" s="9"/>
      <c r="AE850" s="9"/>
      <c r="AF850" s="9"/>
      <c r="AG850" s="9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  <c r="AS850" s="9"/>
      <c r="AT850" s="9"/>
      <c r="AU850" s="9"/>
      <c r="AV850" s="9"/>
      <c r="AW850" s="9"/>
      <c r="AX850" s="9"/>
      <c r="AY850" s="9"/>
      <c r="AZ850" s="9"/>
      <c r="BA850" s="9"/>
      <c r="BB850" s="9"/>
      <c r="BC850" s="9"/>
      <c r="BD850" s="9"/>
      <c r="BE850" s="9"/>
      <c r="BF850" s="9"/>
      <c r="BG850" s="9"/>
      <c r="BH850" s="9"/>
      <c r="BI850" s="9"/>
      <c r="BJ850" s="9"/>
      <c r="BK850" s="9"/>
      <c r="BL850" s="9"/>
      <c r="BM850" s="9"/>
    </row>
    <row r="851" spans="23:65">
      <c r="W851" s="9"/>
      <c r="X851" s="9"/>
      <c r="Y851" s="9"/>
      <c r="Z851" s="9"/>
      <c r="AA851" s="9"/>
      <c r="AB851" s="9"/>
      <c r="AC851" s="9"/>
      <c r="AD851" s="9"/>
      <c r="AE851" s="9"/>
      <c r="AF851" s="9"/>
      <c r="AG851" s="9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  <c r="AS851" s="9"/>
      <c r="AT851" s="9"/>
      <c r="AU851" s="9"/>
      <c r="AV851" s="9"/>
      <c r="AW851" s="9"/>
      <c r="AX851" s="9"/>
      <c r="AY851" s="9"/>
      <c r="AZ851" s="9"/>
      <c r="BA851" s="9"/>
      <c r="BB851" s="9"/>
      <c r="BC851" s="9"/>
      <c r="BD851" s="9"/>
      <c r="BE851" s="9"/>
      <c r="BF851" s="9"/>
      <c r="BG851" s="9"/>
      <c r="BH851" s="9"/>
      <c r="BI851" s="9"/>
      <c r="BJ851" s="9"/>
      <c r="BK851" s="9"/>
      <c r="BL851" s="9"/>
      <c r="BM851" s="9"/>
    </row>
    <row r="852" spans="23:65">
      <c r="W852" s="9"/>
      <c r="X852" s="9"/>
      <c r="Y852" s="9"/>
      <c r="Z852" s="9"/>
      <c r="AA852" s="9"/>
      <c r="AB852" s="9"/>
      <c r="AC852" s="9"/>
      <c r="AD852" s="9"/>
      <c r="AE852" s="9"/>
      <c r="AF852" s="9"/>
      <c r="AG852" s="9"/>
      <c r="AH852" s="9"/>
      <c r="AI852" s="9"/>
      <c r="AJ852" s="9"/>
      <c r="AK852" s="9"/>
      <c r="AL852" s="9"/>
      <c r="AM852" s="9"/>
      <c r="AN852" s="9"/>
      <c r="AO852" s="9"/>
      <c r="AP852" s="9"/>
      <c r="AQ852" s="9"/>
      <c r="AR852" s="9"/>
      <c r="AS852" s="9"/>
      <c r="AT852" s="9"/>
      <c r="AU852" s="9"/>
      <c r="AV852" s="9"/>
      <c r="AW852" s="9"/>
      <c r="AX852" s="9"/>
      <c r="AY852" s="9"/>
      <c r="AZ852" s="9"/>
      <c r="BA852" s="9"/>
      <c r="BB852" s="9"/>
      <c r="BC852" s="9"/>
      <c r="BD852" s="9"/>
      <c r="BE852" s="9"/>
      <c r="BF852" s="9"/>
      <c r="BG852" s="9"/>
      <c r="BH852" s="9"/>
      <c r="BI852" s="9"/>
      <c r="BJ852" s="9"/>
      <c r="BK852" s="9"/>
      <c r="BL852" s="9"/>
      <c r="BM852" s="9"/>
    </row>
    <row r="853" spans="23:65">
      <c r="W853" s="9"/>
      <c r="X853" s="9"/>
      <c r="Y853" s="9"/>
      <c r="Z853" s="9"/>
      <c r="AA853" s="9"/>
      <c r="AB853" s="9"/>
      <c r="AC853" s="9"/>
      <c r="AD853" s="9"/>
      <c r="AE853" s="9"/>
      <c r="AF853" s="9"/>
      <c r="AG853" s="9"/>
      <c r="AH853" s="9"/>
      <c r="AI853" s="9"/>
      <c r="AJ853" s="9"/>
      <c r="AK853" s="9"/>
      <c r="AL853" s="9"/>
      <c r="AM853" s="9"/>
      <c r="AN853" s="9"/>
      <c r="AO853" s="9"/>
      <c r="AP853" s="9"/>
      <c r="AQ853" s="9"/>
      <c r="AR853" s="9"/>
      <c r="AS853" s="9"/>
      <c r="AT853" s="9"/>
      <c r="AU853" s="9"/>
      <c r="AV853" s="9"/>
      <c r="AW853" s="9"/>
      <c r="AX853" s="9"/>
      <c r="AY853" s="9"/>
      <c r="AZ853" s="9"/>
      <c r="BA853" s="9"/>
      <c r="BB853" s="9"/>
      <c r="BC853" s="9"/>
      <c r="BD853" s="9"/>
      <c r="BE853" s="9"/>
      <c r="BF853" s="9"/>
      <c r="BG853" s="9"/>
      <c r="BH853" s="9"/>
      <c r="BI853" s="9"/>
      <c r="BJ853" s="9"/>
      <c r="BK853" s="9"/>
      <c r="BL853" s="9"/>
      <c r="BM853" s="9"/>
    </row>
    <row r="854" spans="23:65">
      <c r="W854" s="9"/>
      <c r="X854" s="9"/>
      <c r="Y854" s="9"/>
      <c r="Z854" s="9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  <c r="AS854" s="9"/>
      <c r="AT854" s="9"/>
      <c r="AU854" s="9"/>
      <c r="AV854" s="9"/>
      <c r="AW854" s="9"/>
      <c r="AX854" s="9"/>
      <c r="AY854" s="9"/>
      <c r="AZ854" s="9"/>
      <c r="BA854" s="9"/>
      <c r="BB854" s="9"/>
      <c r="BC854" s="9"/>
      <c r="BD854" s="9"/>
      <c r="BE854" s="9"/>
      <c r="BF854" s="9"/>
      <c r="BG854" s="9"/>
      <c r="BH854" s="9"/>
      <c r="BI854" s="9"/>
      <c r="BJ854" s="9"/>
      <c r="BK854" s="9"/>
      <c r="BL854" s="9"/>
      <c r="BM854" s="9"/>
    </row>
    <row r="855" spans="23:65">
      <c r="W855" s="9"/>
      <c r="X855" s="9"/>
      <c r="Y855" s="9"/>
      <c r="Z855" s="9"/>
      <c r="AA855" s="9"/>
      <c r="AB855" s="9"/>
      <c r="AC855" s="9"/>
      <c r="AD855" s="9"/>
      <c r="AE855" s="9"/>
      <c r="AF855" s="9"/>
      <c r="AG855" s="9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  <c r="AS855" s="9"/>
      <c r="AT855" s="9"/>
      <c r="AU855" s="9"/>
      <c r="AV855" s="9"/>
      <c r="AW855" s="9"/>
      <c r="AX855" s="9"/>
      <c r="AY855" s="9"/>
      <c r="AZ855" s="9"/>
      <c r="BA855" s="9"/>
      <c r="BB855" s="9"/>
      <c r="BC855" s="9"/>
      <c r="BD855" s="9"/>
      <c r="BE855" s="9"/>
      <c r="BF855" s="9"/>
      <c r="BG855" s="9"/>
      <c r="BH855" s="9"/>
      <c r="BI855" s="9"/>
      <c r="BJ855" s="9"/>
      <c r="BK855" s="9"/>
      <c r="BL855" s="9"/>
      <c r="BM855" s="9"/>
    </row>
    <row r="856" spans="23:65">
      <c r="W856" s="9"/>
      <c r="X856" s="9"/>
      <c r="Y856" s="9"/>
      <c r="Z856" s="9"/>
      <c r="AA856" s="9"/>
      <c r="AB856" s="9"/>
      <c r="AC856" s="9"/>
      <c r="AD856" s="9"/>
      <c r="AE856" s="9"/>
      <c r="AF856" s="9"/>
      <c r="AG856" s="9"/>
      <c r="AH856" s="9"/>
      <c r="AI856" s="9"/>
      <c r="AJ856" s="9"/>
      <c r="AK856" s="9"/>
      <c r="AL856" s="9"/>
      <c r="AM856" s="9"/>
      <c r="AN856" s="9"/>
      <c r="AO856" s="9"/>
      <c r="AP856" s="9"/>
      <c r="AQ856" s="9"/>
      <c r="AR856" s="9"/>
      <c r="AS856" s="9"/>
      <c r="AT856" s="9"/>
      <c r="AU856" s="9"/>
      <c r="AV856" s="9"/>
      <c r="AW856" s="9"/>
      <c r="AX856" s="9"/>
      <c r="AY856" s="9"/>
      <c r="AZ856" s="9"/>
      <c r="BA856" s="9"/>
      <c r="BB856" s="9"/>
      <c r="BC856" s="9"/>
      <c r="BD856" s="9"/>
      <c r="BE856" s="9"/>
      <c r="BF856" s="9"/>
      <c r="BG856" s="9"/>
      <c r="BH856" s="9"/>
      <c r="BI856" s="9"/>
      <c r="BJ856" s="9"/>
      <c r="BK856" s="9"/>
      <c r="BL856" s="9"/>
      <c r="BM856" s="9"/>
    </row>
    <row r="857" spans="23:65">
      <c r="W857" s="9"/>
      <c r="X857" s="9"/>
      <c r="Y857" s="9"/>
      <c r="Z857" s="9"/>
      <c r="AA857" s="9"/>
      <c r="AB857" s="9"/>
      <c r="AC857" s="9"/>
      <c r="AD857" s="9"/>
      <c r="AE857" s="9"/>
      <c r="AF857" s="9"/>
      <c r="AG857" s="9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  <c r="AS857" s="9"/>
      <c r="AT857" s="9"/>
      <c r="AU857" s="9"/>
      <c r="AV857" s="9"/>
      <c r="AW857" s="9"/>
      <c r="AX857" s="9"/>
      <c r="AY857" s="9"/>
      <c r="AZ857" s="9"/>
      <c r="BA857" s="9"/>
      <c r="BB857" s="9"/>
      <c r="BC857" s="9"/>
      <c r="BD857" s="9"/>
      <c r="BE857" s="9"/>
      <c r="BF857" s="9"/>
      <c r="BG857" s="9"/>
      <c r="BH857" s="9"/>
      <c r="BI857" s="9"/>
      <c r="BJ857" s="9"/>
      <c r="BK857" s="9"/>
      <c r="BL857" s="9"/>
      <c r="BM857" s="9"/>
    </row>
    <row r="858" spans="23:65"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  <c r="AS858" s="9"/>
      <c r="AT858" s="9"/>
      <c r="AU858" s="9"/>
      <c r="AV858" s="9"/>
      <c r="AW858" s="9"/>
      <c r="AX858" s="9"/>
      <c r="AY858" s="9"/>
      <c r="AZ858" s="9"/>
      <c r="BA858" s="9"/>
      <c r="BB858" s="9"/>
      <c r="BC858" s="9"/>
      <c r="BD858" s="9"/>
      <c r="BE858" s="9"/>
      <c r="BF858" s="9"/>
      <c r="BG858" s="9"/>
      <c r="BH858" s="9"/>
      <c r="BI858" s="9"/>
      <c r="BJ858" s="9"/>
      <c r="BK858" s="9"/>
      <c r="BL858" s="9"/>
      <c r="BM858" s="9"/>
    </row>
    <row r="859" spans="23:65">
      <c r="W859" s="9"/>
      <c r="X859" s="9"/>
      <c r="Y859" s="9"/>
      <c r="Z859" s="9"/>
      <c r="AA859" s="9"/>
      <c r="AB859" s="9"/>
      <c r="AC859" s="9"/>
      <c r="AD859" s="9"/>
      <c r="AE859" s="9"/>
      <c r="AF859" s="9"/>
      <c r="AG859" s="9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  <c r="AS859" s="9"/>
      <c r="AT859" s="9"/>
      <c r="AU859" s="9"/>
      <c r="AV859" s="9"/>
      <c r="AW859" s="9"/>
      <c r="AX859" s="9"/>
      <c r="AY859" s="9"/>
      <c r="AZ859" s="9"/>
      <c r="BA859" s="9"/>
      <c r="BB859" s="9"/>
      <c r="BC859" s="9"/>
      <c r="BD859" s="9"/>
      <c r="BE859" s="9"/>
      <c r="BF859" s="9"/>
      <c r="BG859" s="9"/>
      <c r="BH859" s="9"/>
      <c r="BI859" s="9"/>
      <c r="BJ859" s="9"/>
      <c r="BK859" s="9"/>
      <c r="BL859" s="9"/>
      <c r="BM859" s="9"/>
    </row>
    <row r="860" spans="23:65">
      <c r="W860" s="9"/>
      <c r="X860" s="9"/>
      <c r="Y860" s="9"/>
      <c r="Z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9"/>
      <c r="AO860" s="9"/>
      <c r="AP860" s="9"/>
      <c r="AQ860" s="9"/>
      <c r="AR860" s="9"/>
      <c r="AS860" s="9"/>
      <c r="AT860" s="9"/>
      <c r="AU860" s="9"/>
      <c r="AV860" s="9"/>
      <c r="AW860" s="9"/>
      <c r="AX860" s="9"/>
      <c r="AY860" s="9"/>
      <c r="AZ860" s="9"/>
      <c r="BA860" s="9"/>
      <c r="BB860" s="9"/>
      <c r="BC860" s="9"/>
      <c r="BD860" s="9"/>
      <c r="BE860" s="9"/>
      <c r="BF860" s="9"/>
      <c r="BG860" s="9"/>
      <c r="BH860" s="9"/>
      <c r="BI860" s="9"/>
      <c r="BJ860" s="9"/>
      <c r="BK860" s="9"/>
      <c r="BL860" s="9"/>
      <c r="BM860" s="9"/>
    </row>
    <row r="861" spans="23:65">
      <c r="W861" s="9"/>
      <c r="X861" s="9"/>
      <c r="Y861" s="9"/>
      <c r="Z861" s="9"/>
      <c r="AA861" s="9"/>
      <c r="AB861" s="9"/>
      <c r="AC861" s="9"/>
      <c r="AD861" s="9"/>
      <c r="AE861" s="9"/>
      <c r="AF861" s="9"/>
      <c r="AG861" s="9"/>
      <c r="AH861" s="9"/>
      <c r="AI861" s="9"/>
      <c r="AJ861" s="9"/>
      <c r="AK861" s="9"/>
      <c r="AL861" s="9"/>
      <c r="AM861" s="9"/>
      <c r="AN861" s="9"/>
      <c r="AO861" s="9"/>
      <c r="AP861" s="9"/>
      <c r="AQ861" s="9"/>
      <c r="AR861" s="9"/>
      <c r="AS861" s="9"/>
      <c r="AT861" s="9"/>
      <c r="AU861" s="9"/>
      <c r="AV861" s="9"/>
      <c r="AW861" s="9"/>
      <c r="AX861" s="9"/>
      <c r="AY861" s="9"/>
      <c r="AZ861" s="9"/>
      <c r="BA861" s="9"/>
      <c r="BB861" s="9"/>
      <c r="BC861" s="9"/>
      <c r="BD861" s="9"/>
      <c r="BE861" s="9"/>
      <c r="BF861" s="9"/>
      <c r="BG861" s="9"/>
      <c r="BH861" s="9"/>
      <c r="BI861" s="9"/>
      <c r="BJ861" s="9"/>
      <c r="BK861" s="9"/>
      <c r="BL861" s="9"/>
      <c r="BM861" s="9"/>
    </row>
    <row r="862" spans="23:65">
      <c r="W862" s="9"/>
      <c r="X862" s="9"/>
      <c r="Y862" s="9"/>
      <c r="Z862" s="9"/>
      <c r="AA862" s="9"/>
      <c r="AB862" s="9"/>
      <c r="AC862" s="9"/>
      <c r="AD862" s="9"/>
      <c r="AE862" s="9"/>
      <c r="AF862" s="9"/>
      <c r="AG862" s="9"/>
      <c r="AH862" s="9"/>
      <c r="AI862" s="9"/>
      <c r="AJ862" s="9"/>
      <c r="AK862" s="9"/>
      <c r="AL862" s="9"/>
      <c r="AM862" s="9"/>
      <c r="AN862" s="9"/>
      <c r="AO862" s="9"/>
      <c r="AP862" s="9"/>
      <c r="AQ862" s="9"/>
      <c r="AR862" s="9"/>
      <c r="AS862" s="9"/>
      <c r="AT862" s="9"/>
      <c r="AU862" s="9"/>
      <c r="AV862" s="9"/>
      <c r="AW862" s="9"/>
      <c r="AX862" s="9"/>
      <c r="AY862" s="9"/>
      <c r="AZ862" s="9"/>
      <c r="BA862" s="9"/>
      <c r="BB862" s="9"/>
      <c r="BC862" s="9"/>
      <c r="BD862" s="9"/>
      <c r="BE862" s="9"/>
      <c r="BF862" s="9"/>
      <c r="BG862" s="9"/>
      <c r="BH862" s="9"/>
      <c r="BI862" s="9"/>
      <c r="BJ862" s="9"/>
      <c r="BK862" s="9"/>
      <c r="BL862" s="9"/>
      <c r="BM862" s="9"/>
    </row>
    <row r="863" spans="23:65">
      <c r="W863" s="9"/>
      <c r="X863" s="9"/>
      <c r="Y863" s="9"/>
      <c r="Z863" s="9"/>
      <c r="AA863" s="9"/>
      <c r="AB863" s="9"/>
      <c r="AC863" s="9"/>
      <c r="AD863" s="9"/>
      <c r="AE863" s="9"/>
      <c r="AF863" s="9"/>
      <c r="AG863" s="9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  <c r="AS863" s="9"/>
      <c r="AT863" s="9"/>
      <c r="AU863" s="9"/>
      <c r="AV863" s="9"/>
      <c r="AW863" s="9"/>
      <c r="AX863" s="9"/>
      <c r="AY863" s="9"/>
      <c r="AZ863" s="9"/>
      <c r="BA863" s="9"/>
      <c r="BB863" s="9"/>
      <c r="BC863" s="9"/>
      <c r="BD863" s="9"/>
      <c r="BE863" s="9"/>
      <c r="BF863" s="9"/>
      <c r="BG863" s="9"/>
      <c r="BH863" s="9"/>
      <c r="BI863" s="9"/>
      <c r="BJ863" s="9"/>
      <c r="BK863" s="9"/>
      <c r="BL863" s="9"/>
      <c r="BM863" s="9"/>
    </row>
    <row r="864" spans="23:65">
      <c r="W864" s="9"/>
      <c r="X864" s="9"/>
      <c r="Y864" s="9"/>
      <c r="Z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9"/>
      <c r="AL864" s="9"/>
      <c r="AM864" s="9"/>
      <c r="AN864" s="9"/>
      <c r="AO864" s="9"/>
      <c r="AP864" s="9"/>
      <c r="AQ864" s="9"/>
      <c r="AR864" s="9"/>
      <c r="AS864" s="9"/>
      <c r="AT864" s="9"/>
      <c r="AU864" s="9"/>
      <c r="AV864" s="9"/>
      <c r="AW864" s="9"/>
      <c r="AX864" s="9"/>
      <c r="AY864" s="9"/>
      <c r="AZ864" s="9"/>
      <c r="BA864" s="9"/>
      <c r="BB864" s="9"/>
      <c r="BC864" s="9"/>
      <c r="BD864" s="9"/>
      <c r="BE864" s="9"/>
      <c r="BF864" s="9"/>
      <c r="BG864" s="9"/>
      <c r="BH864" s="9"/>
      <c r="BI864" s="9"/>
      <c r="BJ864" s="9"/>
      <c r="BK864" s="9"/>
      <c r="BL864" s="9"/>
      <c r="BM864" s="9"/>
    </row>
    <row r="865" spans="23:65">
      <c r="W865" s="9"/>
      <c r="X865" s="9"/>
      <c r="Y865" s="9"/>
      <c r="Z865" s="9"/>
      <c r="AA865" s="9"/>
      <c r="AB865" s="9"/>
      <c r="AC865" s="9"/>
      <c r="AD865" s="9"/>
      <c r="AE865" s="9"/>
      <c r="AF865" s="9"/>
      <c r="AG865" s="9"/>
      <c r="AH865" s="9"/>
      <c r="AI865" s="9"/>
      <c r="AJ865" s="9"/>
      <c r="AK865" s="9"/>
      <c r="AL865" s="9"/>
      <c r="AM865" s="9"/>
      <c r="AN865" s="9"/>
      <c r="AO865" s="9"/>
      <c r="AP865" s="9"/>
      <c r="AQ865" s="9"/>
      <c r="AR865" s="9"/>
      <c r="AS865" s="9"/>
      <c r="AT865" s="9"/>
      <c r="AU865" s="9"/>
      <c r="AV865" s="9"/>
      <c r="AW865" s="9"/>
      <c r="AX865" s="9"/>
      <c r="AY865" s="9"/>
      <c r="AZ865" s="9"/>
      <c r="BA865" s="9"/>
      <c r="BB865" s="9"/>
      <c r="BC865" s="9"/>
      <c r="BD865" s="9"/>
      <c r="BE865" s="9"/>
      <c r="BF865" s="9"/>
      <c r="BG865" s="9"/>
      <c r="BH865" s="9"/>
      <c r="BI865" s="9"/>
      <c r="BJ865" s="9"/>
      <c r="BK865" s="9"/>
      <c r="BL865" s="9"/>
      <c r="BM865" s="9"/>
    </row>
    <row r="866" spans="23:65">
      <c r="W866" s="9"/>
      <c r="X866" s="9"/>
      <c r="Y866" s="9"/>
      <c r="Z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9"/>
      <c r="AL866" s="9"/>
      <c r="AM866" s="9"/>
      <c r="AN866" s="9"/>
      <c r="AO866" s="9"/>
      <c r="AP866" s="9"/>
      <c r="AQ866" s="9"/>
      <c r="AR866" s="9"/>
      <c r="AS866" s="9"/>
      <c r="AT866" s="9"/>
      <c r="AU866" s="9"/>
      <c r="AV866" s="9"/>
      <c r="AW866" s="9"/>
      <c r="AX866" s="9"/>
      <c r="AY866" s="9"/>
      <c r="AZ866" s="9"/>
      <c r="BA866" s="9"/>
      <c r="BB866" s="9"/>
      <c r="BC866" s="9"/>
      <c r="BD866" s="9"/>
      <c r="BE866" s="9"/>
      <c r="BF866" s="9"/>
      <c r="BG866" s="9"/>
      <c r="BH866" s="9"/>
      <c r="BI866" s="9"/>
      <c r="BJ866" s="9"/>
      <c r="BK866" s="9"/>
      <c r="BL866" s="9"/>
      <c r="BM866" s="9"/>
    </row>
    <row r="867" spans="23:65">
      <c r="W867" s="9"/>
      <c r="X867" s="9"/>
      <c r="Y867" s="9"/>
      <c r="Z867" s="9"/>
      <c r="AA867" s="9"/>
      <c r="AB867" s="9"/>
      <c r="AC867" s="9"/>
      <c r="AD867" s="9"/>
      <c r="AE867" s="9"/>
      <c r="AF867" s="9"/>
      <c r="AG867" s="9"/>
      <c r="AH867" s="9"/>
      <c r="AI867" s="9"/>
      <c r="AJ867" s="9"/>
      <c r="AK867" s="9"/>
      <c r="AL867" s="9"/>
      <c r="AM867" s="9"/>
      <c r="AN867" s="9"/>
      <c r="AO867" s="9"/>
      <c r="AP867" s="9"/>
      <c r="AQ867" s="9"/>
      <c r="AR867" s="9"/>
      <c r="AS867" s="9"/>
      <c r="AT867" s="9"/>
      <c r="AU867" s="9"/>
      <c r="AV867" s="9"/>
      <c r="AW867" s="9"/>
      <c r="AX867" s="9"/>
      <c r="AY867" s="9"/>
      <c r="AZ867" s="9"/>
      <c r="BA867" s="9"/>
      <c r="BB867" s="9"/>
      <c r="BC867" s="9"/>
      <c r="BD867" s="9"/>
      <c r="BE867" s="9"/>
      <c r="BF867" s="9"/>
      <c r="BG867" s="9"/>
      <c r="BH867" s="9"/>
      <c r="BI867" s="9"/>
      <c r="BJ867" s="9"/>
      <c r="BK867" s="9"/>
      <c r="BL867" s="9"/>
      <c r="BM867" s="9"/>
    </row>
    <row r="868" spans="23:65">
      <c r="W868" s="9"/>
      <c r="X868" s="9"/>
      <c r="Y868" s="9"/>
      <c r="Z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  <c r="AS868" s="9"/>
      <c r="AT868" s="9"/>
      <c r="AU868" s="9"/>
      <c r="AV868" s="9"/>
      <c r="AW868" s="9"/>
      <c r="AX868" s="9"/>
      <c r="AY868" s="9"/>
      <c r="AZ868" s="9"/>
      <c r="BA868" s="9"/>
      <c r="BB868" s="9"/>
      <c r="BC868" s="9"/>
      <c r="BD868" s="9"/>
      <c r="BE868" s="9"/>
      <c r="BF868" s="9"/>
      <c r="BG868" s="9"/>
      <c r="BH868" s="9"/>
      <c r="BI868" s="9"/>
      <c r="BJ868" s="9"/>
      <c r="BK868" s="9"/>
      <c r="BL868" s="9"/>
      <c r="BM868" s="9"/>
    </row>
    <row r="869" spans="23:65">
      <c r="W869" s="9"/>
      <c r="X869" s="9"/>
      <c r="Y869" s="9"/>
      <c r="Z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  <c r="AS869" s="9"/>
      <c r="AT869" s="9"/>
      <c r="AU869" s="9"/>
      <c r="AV869" s="9"/>
      <c r="AW869" s="9"/>
      <c r="AX869" s="9"/>
      <c r="AY869" s="9"/>
      <c r="AZ869" s="9"/>
      <c r="BA869" s="9"/>
      <c r="BB869" s="9"/>
      <c r="BC869" s="9"/>
      <c r="BD869" s="9"/>
      <c r="BE869" s="9"/>
      <c r="BF869" s="9"/>
      <c r="BG869" s="9"/>
      <c r="BH869" s="9"/>
      <c r="BI869" s="9"/>
      <c r="BJ869" s="9"/>
      <c r="BK869" s="9"/>
      <c r="BL869" s="9"/>
      <c r="BM869" s="9"/>
    </row>
    <row r="870" spans="23:65"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  <c r="AS870" s="9"/>
      <c r="AT870" s="9"/>
      <c r="AU870" s="9"/>
      <c r="AV870" s="9"/>
      <c r="AW870" s="9"/>
      <c r="AX870" s="9"/>
      <c r="AY870" s="9"/>
      <c r="AZ870" s="9"/>
      <c r="BA870" s="9"/>
      <c r="BB870" s="9"/>
      <c r="BC870" s="9"/>
      <c r="BD870" s="9"/>
      <c r="BE870" s="9"/>
      <c r="BF870" s="9"/>
      <c r="BG870" s="9"/>
      <c r="BH870" s="9"/>
      <c r="BI870" s="9"/>
      <c r="BJ870" s="9"/>
      <c r="BK870" s="9"/>
      <c r="BL870" s="9"/>
      <c r="BM870" s="9"/>
    </row>
    <row r="871" spans="23:65"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  <c r="AS871" s="9"/>
      <c r="AT871" s="9"/>
      <c r="AU871" s="9"/>
      <c r="AV871" s="9"/>
      <c r="AW871" s="9"/>
      <c r="AX871" s="9"/>
      <c r="AY871" s="9"/>
      <c r="AZ871" s="9"/>
      <c r="BA871" s="9"/>
      <c r="BB871" s="9"/>
      <c r="BC871" s="9"/>
      <c r="BD871" s="9"/>
      <c r="BE871" s="9"/>
      <c r="BF871" s="9"/>
      <c r="BG871" s="9"/>
      <c r="BH871" s="9"/>
      <c r="BI871" s="9"/>
      <c r="BJ871" s="9"/>
      <c r="BK871" s="9"/>
      <c r="BL871" s="9"/>
      <c r="BM871" s="9"/>
    </row>
    <row r="872" spans="23:65">
      <c r="W872" s="9"/>
      <c r="X872" s="9"/>
      <c r="Y872" s="9"/>
      <c r="Z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9"/>
      <c r="AL872" s="9"/>
      <c r="AM872" s="9"/>
      <c r="AN872" s="9"/>
      <c r="AO872" s="9"/>
      <c r="AP872" s="9"/>
      <c r="AQ872" s="9"/>
      <c r="AR872" s="9"/>
      <c r="AS872" s="9"/>
      <c r="AT872" s="9"/>
      <c r="AU872" s="9"/>
      <c r="AV872" s="9"/>
      <c r="AW872" s="9"/>
      <c r="AX872" s="9"/>
      <c r="AY872" s="9"/>
      <c r="AZ872" s="9"/>
      <c r="BA872" s="9"/>
      <c r="BB872" s="9"/>
      <c r="BC872" s="9"/>
      <c r="BD872" s="9"/>
      <c r="BE872" s="9"/>
      <c r="BF872" s="9"/>
      <c r="BG872" s="9"/>
      <c r="BH872" s="9"/>
      <c r="BI872" s="9"/>
      <c r="BJ872" s="9"/>
      <c r="BK872" s="9"/>
      <c r="BL872" s="9"/>
      <c r="BM872" s="9"/>
    </row>
    <row r="873" spans="23:65">
      <c r="W873" s="9"/>
      <c r="X873" s="9"/>
      <c r="Y873" s="9"/>
      <c r="Z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9"/>
      <c r="AM873" s="9"/>
      <c r="AN873" s="9"/>
      <c r="AO873" s="9"/>
      <c r="AP873" s="9"/>
      <c r="AQ873" s="9"/>
      <c r="AR873" s="9"/>
      <c r="AS873" s="9"/>
      <c r="AT873" s="9"/>
      <c r="AU873" s="9"/>
      <c r="AV873" s="9"/>
      <c r="AW873" s="9"/>
      <c r="AX873" s="9"/>
      <c r="AY873" s="9"/>
      <c r="AZ873" s="9"/>
      <c r="BA873" s="9"/>
      <c r="BB873" s="9"/>
      <c r="BC873" s="9"/>
      <c r="BD873" s="9"/>
      <c r="BE873" s="9"/>
      <c r="BF873" s="9"/>
      <c r="BG873" s="9"/>
      <c r="BH873" s="9"/>
      <c r="BI873" s="9"/>
      <c r="BJ873" s="9"/>
      <c r="BK873" s="9"/>
      <c r="BL873" s="9"/>
      <c r="BM873" s="9"/>
    </row>
    <row r="874" spans="23:65">
      <c r="W874" s="9"/>
      <c r="X874" s="9"/>
      <c r="Y874" s="9"/>
      <c r="Z874" s="9"/>
      <c r="AA874" s="9"/>
      <c r="AB874" s="9"/>
      <c r="AC874" s="9"/>
      <c r="AD874" s="9"/>
      <c r="AE874" s="9"/>
      <c r="AF874" s="9"/>
      <c r="AG874" s="9"/>
      <c r="AH874" s="9"/>
      <c r="AI874" s="9"/>
      <c r="AJ874" s="9"/>
      <c r="AK874" s="9"/>
      <c r="AL874" s="9"/>
      <c r="AM874" s="9"/>
      <c r="AN874" s="9"/>
      <c r="AO874" s="9"/>
      <c r="AP874" s="9"/>
      <c r="AQ874" s="9"/>
      <c r="AR874" s="9"/>
      <c r="AS874" s="9"/>
      <c r="AT874" s="9"/>
      <c r="AU874" s="9"/>
      <c r="AV874" s="9"/>
      <c r="AW874" s="9"/>
      <c r="AX874" s="9"/>
      <c r="AY874" s="9"/>
      <c r="AZ874" s="9"/>
      <c r="BA874" s="9"/>
      <c r="BB874" s="9"/>
      <c r="BC874" s="9"/>
      <c r="BD874" s="9"/>
      <c r="BE874" s="9"/>
      <c r="BF874" s="9"/>
      <c r="BG874" s="9"/>
      <c r="BH874" s="9"/>
      <c r="BI874" s="9"/>
      <c r="BJ874" s="9"/>
      <c r="BK874" s="9"/>
      <c r="BL874" s="9"/>
      <c r="BM874" s="9"/>
    </row>
    <row r="875" spans="23:65">
      <c r="W875" s="9"/>
      <c r="X875" s="9"/>
      <c r="Y875" s="9"/>
      <c r="Z875" s="9"/>
      <c r="AA875" s="9"/>
      <c r="AB875" s="9"/>
      <c r="AC875" s="9"/>
      <c r="AD875" s="9"/>
      <c r="AE875" s="9"/>
      <c r="AF875" s="9"/>
      <c r="AG875" s="9"/>
      <c r="AH875" s="9"/>
      <c r="AI875" s="9"/>
      <c r="AJ875" s="9"/>
      <c r="AK875" s="9"/>
      <c r="AL875" s="9"/>
      <c r="AM875" s="9"/>
      <c r="AN875" s="9"/>
      <c r="AO875" s="9"/>
      <c r="AP875" s="9"/>
      <c r="AQ875" s="9"/>
      <c r="AR875" s="9"/>
      <c r="AS875" s="9"/>
      <c r="AT875" s="9"/>
      <c r="AU875" s="9"/>
      <c r="AV875" s="9"/>
      <c r="AW875" s="9"/>
      <c r="AX875" s="9"/>
      <c r="AY875" s="9"/>
      <c r="AZ875" s="9"/>
      <c r="BA875" s="9"/>
      <c r="BB875" s="9"/>
      <c r="BC875" s="9"/>
      <c r="BD875" s="9"/>
      <c r="BE875" s="9"/>
      <c r="BF875" s="9"/>
      <c r="BG875" s="9"/>
      <c r="BH875" s="9"/>
      <c r="BI875" s="9"/>
      <c r="BJ875" s="9"/>
      <c r="BK875" s="9"/>
      <c r="BL875" s="9"/>
      <c r="BM875" s="9"/>
    </row>
    <row r="876" spans="23:65">
      <c r="W876" s="9"/>
      <c r="X876" s="9"/>
      <c r="Y876" s="9"/>
      <c r="Z876" s="9"/>
      <c r="AA876" s="9"/>
      <c r="AB876" s="9"/>
      <c r="AC876" s="9"/>
      <c r="AD876" s="9"/>
      <c r="AE876" s="9"/>
      <c r="AF876" s="9"/>
      <c r="AG876" s="9"/>
      <c r="AH876" s="9"/>
      <c r="AI876" s="9"/>
      <c r="AJ876" s="9"/>
      <c r="AK876" s="9"/>
      <c r="AL876" s="9"/>
      <c r="AM876" s="9"/>
      <c r="AN876" s="9"/>
      <c r="AO876" s="9"/>
      <c r="AP876" s="9"/>
      <c r="AQ876" s="9"/>
      <c r="AR876" s="9"/>
      <c r="AS876" s="9"/>
      <c r="AT876" s="9"/>
      <c r="AU876" s="9"/>
      <c r="AV876" s="9"/>
      <c r="AW876" s="9"/>
      <c r="AX876" s="9"/>
      <c r="AY876" s="9"/>
      <c r="AZ876" s="9"/>
      <c r="BA876" s="9"/>
      <c r="BB876" s="9"/>
      <c r="BC876" s="9"/>
      <c r="BD876" s="9"/>
      <c r="BE876" s="9"/>
      <c r="BF876" s="9"/>
      <c r="BG876" s="9"/>
      <c r="BH876" s="9"/>
      <c r="BI876" s="9"/>
      <c r="BJ876" s="9"/>
      <c r="BK876" s="9"/>
      <c r="BL876" s="9"/>
      <c r="BM876" s="9"/>
    </row>
    <row r="877" spans="23:65">
      <c r="W877" s="9"/>
      <c r="X877" s="9"/>
      <c r="Y877" s="9"/>
      <c r="Z877" s="9"/>
      <c r="AA877" s="9"/>
      <c r="AB877" s="9"/>
      <c r="AC877" s="9"/>
      <c r="AD877" s="9"/>
      <c r="AE877" s="9"/>
      <c r="AF877" s="9"/>
      <c r="AG877" s="9"/>
      <c r="AH877" s="9"/>
      <c r="AI877" s="9"/>
      <c r="AJ877" s="9"/>
      <c r="AK877" s="9"/>
      <c r="AL877" s="9"/>
      <c r="AM877" s="9"/>
      <c r="AN877" s="9"/>
      <c r="AO877" s="9"/>
      <c r="AP877" s="9"/>
      <c r="AQ877" s="9"/>
      <c r="AR877" s="9"/>
      <c r="AS877" s="9"/>
      <c r="AT877" s="9"/>
      <c r="AU877" s="9"/>
      <c r="AV877" s="9"/>
      <c r="AW877" s="9"/>
      <c r="AX877" s="9"/>
      <c r="AY877" s="9"/>
      <c r="AZ877" s="9"/>
      <c r="BA877" s="9"/>
      <c r="BB877" s="9"/>
      <c r="BC877" s="9"/>
      <c r="BD877" s="9"/>
      <c r="BE877" s="9"/>
      <c r="BF877" s="9"/>
      <c r="BG877" s="9"/>
      <c r="BH877" s="9"/>
      <c r="BI877" s="9"/>
      <c r="BJ877" s="9"/>
      <c r="BK877" s="9"/>
      <c r="BL877" s="9"/>
      <c r="BM877" s="9"/>
    </row>
    <row r="878" spans="23:65">
      <c r="W878" s="9"/>
      <c r="X878" s="9"/>
      <c r="Y878" s="9"/>
      <c r="Z878" s="9"/>
      <c r="AA878" s="9"/>
      <c r="AB878" s="9"/>
      <c r="AC878" s="9"/>
      <c r="AD878" s="9"/>
      <c r="AE878" s="9"/>
      <c r="AF878" s="9"/>
      <c r="AG878" s="9"/>
      <c r="AH878" s="9"/>
      <c r="AI878" s="9"/>
      <c r="AJ878" s="9"/>
      <c r="AK878" s="9"/>
      <c r="AL878" s="9"/>
      <c r="AM878" s="9"/>
      <c r="AN878" s="9"/>
      <c r="AO878" s="9"/>
      <c r="AP878" s="9"/>
      <c r="AQ878" s="9"/>
      <c r="AR878" s="9"/>
      <c r="AS878" s="9"/>
      <c r="AT878" s="9"/>
      <c r="AU878" s="9"/>
      <c r="AV878" s="9"/>
      <c r="AW878" s="9"/>
      <c r="AX878" s="9"/>
      <c r="AY878" s="9"/>
      <c r="AZ878" s="9"/>
      <c r="BA878" s="9"/>
      <c r="BB878" s="9"/>
      <c r="BC878" s="9"/>
      <c r="BD878" s="9"/>
      <c r="BE878" s="9"/>
      <c r="BF878" s="9"/>
      <c r="BG878" s="9"/>
      <c r="BH878" s="9"/>
      <c r="BI878" s="9"/>
      <c r="BJ878" s="9"/>
      <c r="BK878" s="9"/>
      <c r="BL878" s="9"/>
      <c r="BM878" s="9"/>
    </row>
    <row r="879" spans="23:65">
      <c r="W879" s="9"/>
      <c r="X879" s="9"/>
      <c r="Y879" s="9"/>
      <c r="Z879" s="9"/>
      <c r="AA879" s="9"/>
      <c r="AB879" s="9"/>
      <c r="AC879" s="9"/>
      <c r="AD879" s="9"/>
      <c r="AE879" s="9"/>
      <c r="AF879" s="9"/>
      <c r="AG879" s="9"/>
      <c r="AH879" s="9"/>
      <c r="AI879" s="9"/>
      <c r="AJ879" s="9"/>
      <c r="AK879" s="9"/>
      <c r="AL879" s="9"/>
      <c r="AM879" s="9"/>
      <c r="AN879" s="9"/>
      <c r="AO879" s="9"/>
      <c r="AP879" s="9"/>
      <c r="AQ879" s="9"/>
      <c r="AR879" s="9"/>
      <c r="AS879" s="9"/>
      <c r="AT879" s="9"/>
      <c r="AU879" s="9"/>
      <c r="AV879" s="9"/>
      <c r="AW879" s="9"/>
      <c r="AX879" s="9"/>
      <c r="AY879" s="9"/>
      <c r="AZ879" s="9"/>
      <c r="BA879" s="9"/>
      <c r="BB879" s="9"/>
      <c r="BC879" s="9"/>
      <c r="BD879" s="9"/>
      <c r="BE879" s="9"/>
      <c r="BF879" s="9"/>
      <c r="BG879" s="9"/>
      <c r="BH879" s="9"/>
      <c r="BI879" s="9"/>
      <c r="BJ879" s="9"/>
      <c r="BK879" s="9"/>
      <c r="BL879" s="9"/>
      <c r="BM879" s="9"/>
    </row>
    <row r="880" spans="23:65">
      <c r="W880" s="9"/>
      <c r="X880" s="9"/>
      <c r="Y880" s="9"/>
      <c r="Z880" s="9"/>
      <c r="AA880" s="9"/>
      <c r="AB880" s="9"/>
      <c r="AC880" s="9"/>
      <c r="AD880" s="9"/>
      <c r="AE880" s="9"/>
      <c r="AF880" s="9"/>
      <c r="AG880" s="9"/>
      <c r="AH880" s="9"/>
      <c r="AI880" s="9"/>
      <c r="AJ880" s="9"/>
      <c r="AK880" s="9"/>
      <c r="AL880" s="9"/>
      <c r="AM880" s="9"/>
      <c r="AN880" s="9"/>
      <c r="AO880" s="9"/>
      <c r="AP880" s="9"/>
      <c r="AQ880" s="9"/>
      <c r="AR880" s="9"/>
      <c r="AS880" s="9"/>
      <c r="AT880" s="9"/>
      <c r="AU880" s="9"/>
      <c r="AV880" s="9"/>
      <c r="AW880" s="9"/>
      <c r="AX880" s="9"/>
      <c r="AY880" s="9"/>
      <c r="AZ880" s="9"/>
      <c r="BA880" s="9"/>
      <c r="BB880" s="9"/>
      <c r="BC880" s="9"/>
      <c r="BD880" s="9"/>
      <c r="BE880" s="9"/>
      <c r="BF880" s="9"/>
      <c r="BG880" s="9"/>
      <c r="BH880" s="9"/>
      <c r="BI880" s="9"/>
      <c r="BJ880" s="9"/>
      <c r="BK880" s="9"/>
      <c r="BL880" s="9"/>
      <c r="BM880" s="9"/>
    </row>
    <row r="881" spans="23:65">
      <c r="W881" s="9"/>
      <c r="X881" s="9"/>
      <c r="Y881" s="9"/>
      <c r="Z881" s="9"/>
      <c r="AA881" s="9"/>
      <c r="AB881" s="9"/>
      <c r="AC881" s="9"/>
      <c r="AD881" s="9"/>
      <c r="AE881" s="9"/>
      <c r="AF881" s="9"/>
      <c r="AG881" s="9"/>
      <c r="AH881" s="9"/>
      <c r="AI881" s="9"/>
      <c r="AJ881" s="9"/>
      <c r="AK881" s="9"/>
      <c r="AL881" s="9"/>
      <c r="AM881" s="9"/>
      <c r="AN881" s="9"/>
      <c r="AO881" s="9"/>
      <c r="AP881" s="9"/>
      <c r="AQ881" s="9"/>
      <c r="AR881" s="9"/>
      <c r="AS881" s="9"/>
      <c r="AT881" s="9"/>
      <c r="AU881" s="9"/>
      <c r="AV881" s="9"/>
      <c r="AW881" s="9"/>
      <c r="AX881" s="9"/>
      <c r="AY881" s="9"/>
      <c r="AZ881" s="9"/>
      <c r="BA881" s="9"/>
      <c r="BB881" s="9"/>
      <c r="BC881" s="9"/>
      <c r="BD881" s="9"/>
      <c r="BE881" s="9"/>
      <c r="BF881" s="9"/>
      <c r="BG881" s="9"/>
      <c r="BH881" s="9"/>
      <c r="BI881" s="9"/>
      <c r="BJ881" s="9"/>
      <c r="BK881" s="9"/>
      <c r="BL881" s="9"/>
      <c r="BM881" s="9"/>
    </row>
    <row r="882" spans="23:65">
      <c r="W882" s="9"/>
      <c r="X882" s="9"/>
      <c r="Y882" s="9"/>
      <c r="Z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  <c r="AS882" s="9"/>
      <c r="AT882" s="9"/>
      <c r="AU882" s="9"/>
      <c r="AV882" s="9"/>
      <c r="AW882" s="9"/>
      <c r="AX882" s="9"/>
      <c r="AY882" s="9"/>
      <c r="AZ882" s="9"/>
      <c r="BA882" s="9"/>
      <c r="BB882" s="9"/>
      <c r="BC882" s="9"/>
      <c r="BD882" s="9"/>
      <c r="BE882" s="9"/>
      <c r="BF882" s="9"/>
      <c r="BG882" s="9"/>
      <c r="BH882" s="9"/>
      <c r="BI882" s="9"/>
      <c r="BJ882" s="9"/>
      <c r="BK882" s="9"/>
      <c r="BL882" s="9"/>
      <c r="BM882" s="9"/>
    </row>
    <row r="883" spans="23:65">
      <c r="W883" s="9"/>
      <c r="X883" s="9"/>
      <c r="Y883" s="9"/>
      <c r="Z883" s="9"/>
      <c r="AA883" s="9"/>
      <c r="AB883" s="9"/>
      <c r="AC883" s="9"/>
      <c r="AD883" s="9"/>
      <c r="AE883" s="9"/>
      <c r="AF883" s="9"/>
      <c r="AG883" s="9"/>
      <c r="AH883" s="9"/>
      <c r="AI883" s="9"/>
      <c r="AJ883" s="9"/>
      <c r="AK883" s="9"/>
      <c r="AL883" s="9"/>
      <c r="AM883" s="9"/>
      <c r="AN883" s="9"/>
      <c r="AO883" s="9"/>
      <c r="AP883" s="9"/>
      <c r="AQ883" s="9"/>
      <c r="AR883" s="9"/>
      <c r="AS883" s="9"/>
      <c r="AT883" s="9"/>
      <c r="AU883" s="9"/>
      <c r="AV883" s="9"/>
      <c r="AW883" s="9"/>
      <c r="AX883" s="9"/>
      <c r="AY883" s="9"/>
      <c r="AZ883" s="9"/>
      <c r="BA883" s="9"/>
      <c r="BB883" s="9"/>
      <c r="BC883" s="9"/>
      <c r="BD883" s="9"/>
      <c r="BE883" s="9"/>
      <c r="BF883" s="9"/>
      <c r="BG883" s="9"/>
      <c r="BH883" s="9"/>
      <c r="BI883" s="9"/>
      <c r="BJ883" s="9"/>
      <c r="BK883" s="9"/>
      <c r="BL883" s="9"/>
      <c r="BM883" s="9"/>
    </row>
    <row r="884" spans="23:65">
      <c r="W884" s="9"/>
      <c r="X884" s="9"/>
      <c r="Y884" s="9"/>
      <c r="Z884" s="9"/>
      <c r="AA884" s="9"/>
      <c r="AB884" s="9"/>
      <c r="AC884" s="9"/>
      <c r="AD884" s="9"/>
      <c r="AE884" s="9"/>
      <c r="AF884" s="9"/>
      <c r="AG884" s="9"/>
      <c r="AH884" s="9"/>
      <c r="AI884" s="9"/>
      <c r="AJ884" s="9"/>
      <c r="AK884" s="9"/>
      <c r="AL884" s="9"/>
      <c r="AM884" s="9"/>
      <c r="AN884" s="9"/>
      <c r="AO884" s="9"/>
      <c r="AP884" s="9"/>
      <c r="AQ884" s="9"/>
      <c r="AR884" s="9"/>
      <c r="AS884" s="9"/>
      <c r="AT884" s="9"/>
      <c r="AU884" s="9"/>
      <c r="AV884" s="9"/>
      <c r="AW884" s="9"/>
      <c r="AX884" s="9"/>
      <c r="AY884" s="9"/>
      <c r="AZ884" s="9"/>
      <c r="BA884" s="9"/>
      <c r="BB884" s="9"/>
      <c r="BC884" s="9"/>
      <c r="BD884" s="9"/>
      <c r="BE884" s="9"/>
      <c r="BF884" s="9"/>
      <c r="BG884" s="9"/>
      <c r="BH884" s="9"/>
      <c r="BI884" s="9"/>
      <c r="BJ884" s="9"/>
      <c r="BK884" s="9"/>
      <c r="BL884" s="9"/>
      <c r="BM884" s="9"/>
    </row>
    <row r="885" spans="23:65">
      <c r="W885" s="9"/>
      <c r="X885" s="9"/>
      <c r="Y885" s="9"/>
      <c r="Z885" s="9"/>
      <c r="AA885" s="9"/>
      <c r="AB885" s="9"/>
      <c r="AC885" s="9"/>
      <c r="AD885" s="9"/>
      <c r="AE885" s="9"/>
      <c r="AF885" s="9"/>
      <c r="AG885" s="9"/>
      <c r="AH885" s="9"/>
      <c r="AI885" s="9"/>
      <c r="AJ885" s="9"/>
      <c r="AK885" s="9"/>
      <c r="AL885" s="9"/>
      <c r="AM885" s="9"/>
      <c r="AN885" s="9"/>
      <c r="AO885" s="9"/>
      <c r="AP885" s="9"/>
      <c r="AQ885" s="9"/>
      <c r="AR885" s="9"/>
      <c r="AS885" s="9"/>
      <c r="AT885" s="9"/>
      <c r="AU885" s="9"/>
      <c r="AV885" s="9"/>
      <c r="AW885" s="9"/>
      <c r="AX885" s="9"/>
      <c r="AY885" s="9"/>
      <c r="AZ885" s="9"/>
      <c r="BA885" s="9"/>
      <c r="BB885" s="9"/>
      <c r="BC885" s="9"/>
      <c r="BD885" s="9"/>
      <c r="BE885" s="9"/>
      <c r="BF885" s="9"/>
      <c r="BG885" s="9"/>
      <c r="BH885" s="9"/>
      <c r="BI885" s="9"/>
      <c r="BJ885" s="9"/>
      <c r="BK885" s="9"/>
      <c r="BL885" s="9"/>
      <c r="BM885" s="9"/>
    </row>
    <row r="886" spans="23:65">
      <c r="W886" s="9"/>
      <c r="X886" s="9"/>
      <c r="Y886" s="9"/>
      <c r="Z886" s="9"/>
      <c r="AA886" s="9"/>
      <c r="AB886" s="9"/>
      <c r="AC886" s="9"/>
      <c r="AD886" s="9"/>
      <c r="AE886" s="9"/>
      <c r="AF886" s="9"/>
      <c r="AG886" s="9"/>
      <c r="AH886" s="9"/>
      <c r="AI886" s="9"/>
      <c r="AJ886" s="9"/>
      <c r="AK886" s="9"/>
      <c r="AL886" s="9"/>
      <c r="AM886" s="9"/>
      <c r="AN886" s="9"/>
      <c r="AO886" s="9"/>
      <c r="AP886" s="9"/>
      <c r="AQ886" s="9"/>
      <c r="AR886" s="9"/>
      <c r="AS886" s="9"/>
      <c r="AT886" s="9"/>
      <c r="AU886" s="9"/>
      <c r="AV886" s="9"/>
      <c r="AW886" s="9"/>
      <c r="AX886" s="9"/>
      <c r="AY886" s="9"/>
      <c r="AZ886" s="9"/>
      <c r="BA886" s="9"/>
      <c r="BB886" s="9"/>
      <c r="BC886" s="9"/>
      <c r="BD886" s="9"/>
      <c r="BE886" s="9"/>
      <c r="BF886" s="9"/>
      <c r="BG886" s="9"/>
      <c r="BH886" s="9"/>
      <c r="BI886" s="9"/>
      <c r="BJ886" s="9"/>
      <c r="BK886" s="9"/>
      <c r="BL886" s="9"/>
      <c r="BM886" s="9"/>
    </row>
    <row r="887" spans="23:65">
      <c r="W887" s="9"/>
      <c r="X887" s="9"/>
      <c r="Y887" s="9"/>
      <c r="Z887" s="9"/>
      <c r="AA887" s="9"/>
      <c r="AB887" s="9"/>
      <c r="AC887" s="9"/>
      <c r="AD887" s="9"/>
      <c r="AE887" s="9"/>
      <c r="AF887" s="9"/>
      <c r="AG887" s="9"/>
      <c r="AH887" s="9"/>
      <c r="AI887" s="9"/>
      <c r="AJ887" s="9"/>
      <c r="AK887" s="9"/>
      <c r="AL887" s="9"/>
      <c r="AM887" s="9"/>
      <c r="AN887" s="9"/>
      <c r="AO887" s="9"/>
      <c r="AP887" s="9"/>
      <c r="AQ887" s="9"/>
      <c r="AR887" s="9"/>
      <c r="AS887" s="9"/>
      <c r="AT887" s="9"/>
      <c r="AU887" s="9"/>
      <c r="AV887" s="9"/>
      <c r="AW887" s="9"/>
      <c r="AX887" s="9"/>
      <c r="AY887" s="9"/>
      <c r="AZ887" s="9"/>
      <c r="BA887" s="9"/>
      <c r="BB887" s="9"/>
      <c r="BC887" s="9"/>
      <c r="BD887" s="9"/>
      <c r="BE887" s="9"/>
      <c r="BF887" s="9"/>
      <c r="BG887" s="9"/>
      <c r="BH887" s="9"/>
      <c r="BI887" s="9"/>
      <c r="BJ887" s="9"/>
      <c r="BK887" s="9"/>
      <c r="BL887" s="9"/>
      <c r="BM887" s="9"/>
    </row>
    <row r="888" spans="23:65">
      <c r="W888" s="9"/>
      <c r="X888" s="9"/>
      <c r="Y888" s="9"/>
      <c r="Z888" s="9"/>
      <c r="AA888" s="9"/>
      <c r="AB888" s="9"/>
      <c r="AC888" s="9"/>
      <c r="AD888" s="9"/>
      <c r="AE888" s="9"/>
      <c r="AF888" s="9"/>
      <c r="AG888" s="9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  <c r="AS888" s="9"/>
      <c r="AT888" s="9"/>
      <c r="AU888" s="9"/>
      <c r="AV888" s="9"/>
      <c r="AW888" s="9"/>
      <c r="AX888" s="9"/>
      <c r="AY888" s="9"/>
      <c r="AZ888" s="9"/>
      <c r="BA888" s="9"/>
      <c r="BB888" s="9"/>
      <c r="BC888" s="9"/>
      <c r="BD888" s="9"/>
      <c r="BE888" s="9"/>
      <c r="BF888" s="9"/>
      <c r="BG888" s="9"/>
      <c r="BH888" s="9"/>
      <c r="BI888" s="9"/>
      <c r="BJ888" s="9"/>
      <c r="BK888" s="9"/>
      <c r="BL888" s="9"/>
      <c r="BM888" s="9"/>
    </row>
    <row r="889" spans="23:65">
      <c r="W889" s="9"/>
      <c r="X889" s="9"/>
      <c r="Y889" s="9"/>
      <c r="Z889" s="9"/>
      <c r="AA889" s="9"/>
      <c r="AB889" s="9"/>
      <c r="AC889" s="9"/>
      <c r="AD889" s="9"/>
      <c r="AE889" s="9"/>
      <c r="AF889" s="9"/>
      <c r="AG889" s="9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  <c r="AS889" s="9"/>
      <c r="AT889" s="9"/>
      <c r="AU889" s="9"/>
      <c r="AV889" s="9"/>
      <c r="AW889" s="9"/>
      <c r="AX889" s="9"/>
      <c r="AY889" s="9"/>
      <c r="AZ889" s="9"/>
      <c r="BA889" s="9"/>
      <c r="BB889" s="9"/>
      <c r="BC889" s="9"/>
      <c r="BD889" s="9"/>
      <c r="BE889" s="9"/>
      <c r="BF889" s="9"/>
      <c r="BG889" s="9"/>
      <c r="BH889" s="9"/>
      <c r="BI889" s="9"/>
      <c r="BJ889" s="9"/>
      <c r="BK889" s="9"/>
      <c r="BL889" s="9"/>
      <c r="BM889" s="9"/>
    </row>
    <row r="890" spans="23:65">
      <c r="W890" s="9"/>
      <c r="X890" s="9"/>
      <c r="Y890" s="9"/>
      <c r="Z890" s="9"/>
      <c r="AA890" s="9"/>
      <c r="AB890" s="9"/>
      <c r="AC890" s="9"/>
      <c r="AD890" s="9"/>
      <c r="AE890" s="9"/>
      <c r="AF890" s="9"/>
      <c r="AG890" s="9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  <c r="AS890" s="9"/>
      <c r="AT890" s="9"/>
      <c r="AU890" s="9"/>
      <c r="AV890" s="9"/>
      <c r="AW890" s="9"/>
      <c r="AX890" s="9"/>
      <c r="AY890" s="9"/>
      <c r="AZ890" s="9"/>
      <c r="BA890" s="9"/>
      <c r="BB890" s="9"/>
      <c r="BC890" s="9"/>
      <c r="BD890" s="9"/>
      <c r="BE890" s="9"/>
      <c r="BF890" s="9"/>
      <c r="BG890" s="9"/>
      <c r="BH890" s="9"/>
      <c r="BI890" s="9"/>
      <c r="BJ890" s="9"/>
      <c r="BK890" s="9"/>
      <c r="BL890" s="9"/>
      <c r="BM890" s="9"/>
    </row>
    <row r="891" spans="23:65">
      <c r="W891" s="9"/>
      <c r="X891" s="9"/>
      <c r="Y891" s="9"/>
      <c r="Z891" s="9"/>
      <c r="AA891" s="9"/>
      <c r="AB891" s="9"/>
      <c r="AC891" s="9"/>
      <c r="AD891" s="9"/>
      <c r="AE891" s="9"/>
      <c r="AF891" s="9"/>
      <c r="AG891" s="9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  <c r="AS891" s="9"/>
      <c r="AT891" s="9"/>
      <c r="AU891" s="9"/>
      <c r="AV891" s="9"/>
      <c r="AW891" s="9"/>
      <c r="AX891" s="9"/>
      <c r="AY891" s="9"/>
      <c r="AZ891" s="9"/>
      <c r="BA891" s="9"/>
      <c r="BB891" s="9"/>
      <c r="BC891" s="9"/>
      <c r="BD891" s="9"/>
      <c r="BE891" s="9"/>
      <c r="BF891" s="9"/>
      <c r="BG891" s="9"/>
      <c r="BH891" s="9"/>
      <c r="BI891" s="9"/>
      <c r="BJ891" s="9"/>
      <c r="BK891" s="9"/>
      <c r="BL891" s="9"/>
      <c r="BM891" s="9"/>
    </row>
    <row r="892" spans="23:65">
      <c r="W892" s="9"/>
      <c r="X892" s="9"/>
      <c r="Y892" s="9"/>
      <c r="Z892" s="9"/>
      <c r="AA892" s="9"/>
      <c r="AB892" s="9"/>
      <c r="AC892" s="9"/>
      <c r="AD892" s="9"/>
      <c r="AE892" s="9"/>
      <c r="AF892" s="9"/>
      <c r="AG892" s="9"/>
      <c r="AH892" s="9"/>
      <c r="AI892" s="9"/>
      <c r="AJ892" s="9"/>
      <c r="AK892" s="9"/>
      <c r="AL892" s="9"/>
      <c r="AM892" s="9"/>
      <c r="AN892" s="9"/>
      <c r="AO892" s="9"/>
      <c r="AP892" s="9"/>
      <c r="AQ892" s="9"/>
      <c r="AR892" s="9"/>
      <c r="AS892" s="9"/>
      <c r="AT892" s="9"/>
      <c r="AU892" s="9"/>
      <c r="AV892" s="9"/>
      <c r="AW892" s="9"/>
      <c r="AX892" s="9"/>
      <c r="AY892" s="9"/>
      <c r="AZ892" s="9"/>
      <c r="BA892" s="9"/>
      <c r="BB892" s="9"/>
      <c r="BC892" s="9"/>
      <c r="BD892" s="9"/>
      <c r="BE892" s="9"/>
      <c r="BF892" s="9"/>
      <c r="BG892" s="9"/>
      <c r="BH892" s="9"/>
      <c r="BI892" s="9"/>
      <c r="BJ892" s="9"/>
      <c r="BK892" s="9"/>
      <c r="BL892" s="9"/>
      <c r="BM892" s="9"/>
    </row>
    <row r="893" spans="23:65">
      <c r="W893" s="9"/>
      <c r="X893" s="9"/>
      <c r="Y893" s="9"/>
      <c r="Z893" s="9"/>
      <c r="AA893" s="9"/>
      <c r="AB893" s="9"/>
      <c r="AC893" s="9"/>
      <c r="AD893" s="9"/>
      <c r="AE893" s="9"/>
      <c r="AF893" s="9"/>
      <c r="AG893" s="9"/>
      <c r="AH893" s="9"/>
      <c r="AI893" s="9"/>
      <c r="AJ893" s="9"/>
      <c r="AK893" s="9"/>
      <c r="AL893" s="9"/>
      <c r="AM893" s="9"/>
      <c r="AN893" s="9"/>
      <c r="AO893" s="9"/>
      <c r="AP893" s="9"/>
      <c r="AQ893" s="9"/>
      <c r="AR893" s="9"/>
      <c r="AS893" s="9"/>
      <c r="AT893" s="9"/>
      <c r="AU893" s="9"/>
      <c r="AV893" s="9"/>
      <c r="AW893" s="9"/>
      <c r="AX893" s="9"/>
      <c r="AY893" s="9"/>
      <c r="AZ893" s="9"/>
      <c r="BA893" s="9"/>
      <c r="BB893" s="9"/>
      <c r="BC893" s="9"/>
      <c r="BD893" s="9"/>
      <c r="BE893" s="9"/>
      <c r="BF893" s="9"/>
      <c r="BG893" s="9"/>
      <c r="BH893" s="9"/>
      <c r="BI893" s="9"/>
      <c r="BJ893" s="9"/>
      <c r="BK893" s="9"/>
      <c r="BL893" s="9"/>
      <c r="BM893" s="9"/>
    </row>
    <row r="894" spans="23:65">
      <c r="W894" s="9"/>
      <c r="X894" s="9"/>
      <c r="Y894" s="9"/>
      <c r="Z894" s="9"/>
      <c r="AA894" s="9"/>
      <c r="AB894" s="9"/>
      <c r="AC894" s="9"/>
      <c r="AD894" s="9"/>
      <c r="AE894" s="9"/>
      <c r="AF894" s="9"/>
      <c r="AG894" s="9"/>
      <c r="AH894" s="9"/>
      <c r="AI894" s="9"/>
      <c r="AJ894" s="9"/>
      <c r="AK894" s="9"/>
      <c r="AL894" s="9"/>
      <c r="AM894" s="9"/>
      <c r="AN894" s="9"/>
      <c r="AO894" s="9"/>
      <c r="AP894" s="9"/>
      <c r="AQ894" s="9"/>
      <c r="AR894" s="9"/>
      <c r="AS894" s="9"/>
      <c r="AT894" s="9"/>
      <c r="AU894" s="9"/>
      <c r="AV894" s="9"/>
      <c r="AW894" s="9"/>
      <c r="AX894" s="9"/>
      <c r="AY894" s="9"/>
      <c r="AZ894" s="9"/>
      <c r="BA894" s="9"/>
      <c r="BB894" s="9"/>
      <c r="BC894" s="9"/>
      <c r="BD894" s="9"/>
      <c r="BE894" s="9"/>
      <c r="BF894" s="9"/>
      <c r="BG894" s="9"/>
      <c r="BH894" s="9"/>
      <c r="BI894" s="9"/>
      <c r="BJ894" s="9"/>
      <c r="BK894" s="9"/>
      <c r="BL894" s="9"/>
      <c r="BM894" s="9"/>
    </row>
    <row r="895" spans="23:65">
      <c r="W895" s="9"/>
      <c r="X895" s="9"/>
      <c r="Y895" s="9"/>
      <c r="Z895" s="9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  <c r="AS895" s="9"/>
      <c r="AT895" s="9"/>
      <c r="AU895" s="9"/>
      <c r="AV895" s="9"/>
      <c r="AW895" s="9"/>
      <c r="AX895" s="9"/>
      <c r="AY895" s="9"/>
      <c r="AZ895" s="9"/>
      <c r="BA895" s="9"/>
      <c r="BB895" s="9"/>
      <c r="BC895" s="9"/>
      <c r="BD895" s="9"/>
      <c r="BE895" s="9"/>
      <c r="BF895" s="9"/>
      <c r="BG895" s="9"/>
      <c r="BH895" s="9"/>
      <c r="BI895" s="9"/>
      <c r="BJ895" s="9"/>
      <c r="BK895" s="9"/>
      <c r="BL895" s="9"/>
      <c r="BM895" s="9"/>
    </row>
    <row r="896" spans="23:65">
      <c r="W896" s="9"/>
      <c r="X896" s="9"/>
      <c r="Y896" s="9"/>
      <c r="Z896" s="9"/>
      <c r="AA896" s="9"/>
      <c r="AB896" s="9"/>
      <c r="AC896" s="9"/>
      <c r="AD896" s="9"/>
      <c r="AE896" s="9"/>
      <c r="AF896" s="9"/>
      <c r="AG896" s="9"/>
      <c r="AH896" s="9"/>
      <c r="AI896" s="9"/>
      <c r="AJ896" s="9"/>
      <c r="AK896" s="9"/>
      <c r="AL896" s="9"/>
      <c r="AM896" s="9"/>
      <c r="AN896" s="9"/>
      <c r="AO896" s="9"/>
      <c r="AP896" s="9"/>
      <c r="AQ896" s="9"/>
      <c r="AR896" s="9"/>
      <c r="AS896" s="9"/>
      <c r="AT896" s="9"/>
      <c r="AU896" s="9"/>
      <c r="AV896" s="9"/>
      <c r="AW896" s="9"/>
      <c r="AX896" s="9"/>
      <c r="AY896" s="9"/>
      <c r="AZ896" s="9"/>
      <c r="BA896" s="9"/>
      <c r="BB896" s="9"/>
      <c r="BC896" s="9"/>
      <c r="BD896" s="9"/>
      <c r="BE896" s="9"/>
      <c r="BF896" s="9"/>
      <c r="BG896" s="9"/>
      <c r="BH896" s="9"/>
      <c r="BI896" s="9"/>
      <c r="BJ896" s="9"/>
      <c r="BK896" s="9"/>
      <c r="BL896" s="9"/>
      <c r="BM896" s="9"/>
    </row>
    <row r="897" spans="23:65">
      <c r="W897" s="9"/>
      <c r="X897" s="9"/>
      <c r="Y897" s="9"/>
      <c r="Z897" s="9"/>
      <c r="AA897" s="9"/>
      <c r="AB897" s="9"/>
      <c r="AC897" s="9"/>
      <c r="AD897" s="9"/>
      <c r="AE897" s="9"/>
      <c r="AF897" s="9"/>
      <c r="AG897" s="9"/>
      <c r="AH897" s="9"/>
      <c r="AI897" s="9"/>
      <c r="AJ897" s="9"/>
      <c r="AK897" s="9"/>
      <c r="AL897" s="9"/>
      <c r="AM897" s="9"/>
      <c r="AN897" s="9"/>
      <c r="AO897" s="9"/>
      <c r="AP897" s="9"/>
      <c r="AQ897" s="9"/>
      <c r="AR897" s="9"/>
      <c r="AS897" s="9"/>
      <c r="AT897" s="9"/>
      <c r="AU897" s="9"/>
      <c r="AV897" s="9"/>
      <c r="AW897" s="9"/>
      <c r="AX897" s="9"/>
      <c r="AY897" s="9"/>
      <c r="AZ897" s="9"/>
      <c r="BA897" s="9"/>
      <c r="BB897" s="9"/>
      <c r="BC897" s="9"/>
      <c r="BD897" s="9"/>
      <c r="BE897" s="9"/>
      <c r="BF897" s="9"/>
      <c r="BG897" s="9"/>
      <c r="BH897" s="9"/>
      <c r="BI897" s="9"/>
      <c r="BJ897" s="9"/>
      <c r="BK897" s="9"/>
      <c r="BL897" s="9"/>
      <c r="BM897" s="9"/>
    </row>
    <row r="898" spans="23:65">
      <c r="W898" s="9"/>
      <c r="X898" s="9"/>
      <c r="Y898" s="9"/>
      <c r="Z898" s="9"/>
      <c r="AA898" s="9"/>
      <c r="AB898" s="9"/>
      <c r="AC898" s="9"/>
      <c r="AD898" s="9"/>
      <c r="AE898" s="9"/>
      <c r="AF898" s="9"/>
      <c r="AG898" s="9"/>
      <c r="AH898" s="9"/>
      <c r="AI898" s="9"/>
      <c r="AJ898" s="9"/>
      <c r="AK898" s="9"/>
      <c r="AL898" s="9"/>
      <c r="AM898" s="9"/>
      <c r="AN898" s="9"/>
      <c r="AO898" s="9"/>
      <c r="AP898" s="9"/>
      <c r="AQ898" s="9"/>
      <c r="AR898" s="9"/>
      <c r="AS898" s="9"/>
      <c r="AT898" s="9"/>
      <c r="AU898" s="9"/>
      <c r="AV898" s="9"/>
      <c r="AW898" s="9"/>
      <c r="AX898" s="9"/>
      <c r="AY898" s="9"/>
      <c r="AZ898" s="9"/>
      <c r="BA898" s="9"/>
      <c r="BB898" s="9"/>
      <c r="BC898" s="9"/>
      <c r="BD898" s="9"/>
      <c r="BE898" s="9"/>
      <c r="BF898" s="9"/>
      <c r="BG898" s="9"/>
      <c r="BH898" s="9"/>
      <c r="BI898" s="9"/>
      <c r="BJ898" s="9"/>
      <c r="BK898" s="9"/>
      <c r="BL898" s="9"/>
      <c r="BM898" s="9"/>
    </row>
    <row r="899" spans="23:65">
      <c r="W899" s="9"/>
      <c r="X899" s="9"/>
      <c r="Y899" s="9"/>
      <c r="Z899" s="9"/>
      <c r="AA899" s="9"/>
      <c r="AB899" s="9"/>
      <c r="AC899" s="9"/>
      <c r="AD899" s="9"/>
      <c r="AE899" s="9"/>
      <c r="AF899" s="9"/>
      <c r="AG899" s="9"/>
      <c r="AH899" s="9"/>
      <c r="AI899" s="9"/>
      <c r="AJ899" s="9"/>
      <c r="AK899" s="9"/>
      <c r="AL899" s="9"/>
      <c r="AM899" s="9"/>
      <c r="AN899" s="9"/>
      <c r="AO899" s="9"/>
      <c r="AP899" s="9"/>
      <c r="AQ899" s="9"/>
      <c r="AR899" s="9"/>
      <c r="AS899" s="9"/>
      <c r="AT899" s="9"/>
      <c r="AU899" s="9"/>
      <c r="AV899" s="9"/>
      <c r="AW899" s="9"/>
      <c r="AX899" s="9"/>
      <c r="AY899" s="9"/>
      <c r="AZ899" s="9"/>
      <c r="BA899" s="9"/>
      <c r="BB899" s="9"/>
      <c r="BC899" s="9"/>
      <c r="BD899" s="9"/>
      <c r="BE899" s="9"/>
      <c r="BF899" s="9"/>
      <c r="BG899" s="9"/>
      <c r="BH899" s="9"/>
      <c r="BI899" s="9"/>
      <c r="BJ899" s="9"/>
      <c r="BK899" s="9"/>
      <c r="BL899" s="9"/>
      <c r="BM899" s="9"/>
    </row>
    <row r="900" spans="23:65">
      <c r="W900" s="9"/>
      <c r="X900" s="9"/>
      <c r="Y900" s="9"/>
      <c r="Z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  <c r="AS900" s="9"/>
      <c r="AT900" s="9"/>
      <c r="AU900" s="9"/>
      <c r="AV900" s="9"/>
      <c r="AW900" s="9"/>
      <c r="AX900" s="9"/>
      <c r="AY900" s="9"/>
      <c r="AZ900" s="9"/>
      <c r="BA900" s="9"/>
      <c r="BB900" s="9"/>
      <c r="BC900" s="9"/>
      <c r="BD900" s="9"/>
      <c r="BE900" s="9"/>
      <c r="BF900" s="9"/>
      <c r="BG900" s="9"/>
      <c r="BH900" s="9"/>
      <c r="BI900" s="9"/>
      <c r="BJ900" s="9"/>
      <c r="BK900" s="9"/>
      <c r="BL900" s="9"/>
      <c r="BM900" s="9"/>
    </row>
    <row r="901" spans="23:65">
      <c r="W901" s="9"/>
      <c r="X901" s="9"/>
      <c r="Y901" s="9"/>
      <c r="Z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9"/>
      <c r="AO901" s="9"/>
      <c r="AP901" s="9"/>
      <c r="AQ901" s="9"/>
      <c r="AR901" s="9"/>
      <c r="AS901" s="9"/>
      <c r="AT901" s="9"/>
      <c r="AU901" s="9"/>
      <c r="AV901" s="9"/>
      <c r="AW901" s="9"/>
      <c r="AX901" s="9"/>
      <c r="AY901" s="9"/>
      <c r="AZ901" s="9"/>
      <c r="BA901" s="9"/>
      <c r="BB901" s="9"/>
      <c r="BC901" s="9"/>
      <c r="BD901" s="9"/>
      <c r="BE901" s="9"/>
      <c r="BF901" s="9"/>
      <c r="BG901" s="9"/>
      <c r="BH901" s="9"/>
      <c r="BI901" s="9"/>
      <c r="BJ901" s="9"/>
      <c r="BK901" s="9"/>
      <c r="BL901" s="9"/>
      <c r="BM901" s="9"/>
    </row>
    <row r="902" spans="23:65">
      <c r="W902" s="9"/>
      <c r="X902" s="9"/>
      <c r="Y902" s="9"/>
      <c r="Z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  <c r="AS902" s="9"/>
      <c r="AT902" s="9"/>
      <c r="AU902" s="9"/>
      <c r="AV902" s="9"/>
      <c r="AW902" s="9"/>
      <c r="AX902" s="9"/>
      <c r="AY902" s="9"/>
      <c r="AZ902" s="9"/>
      <c r="BA902" s="9"/>
      <c r="BB902" s="9"/>
      <c r="BC902" s="9"/>
      <c r="BD902" s="9"/>
      <c r="BE902" s="9"/>
      <c r="BF902" s="9"/>
      <c r="BG902" s="9"/>
      <c r="BH902" s="9"/>
      <c r="BI902" s="9"/>
      <c r="BJ902" s="9"/>
      <c r="BK902" s="9"/>
      <c r="BL902" s="9"/>
      <c r="BM902" s="9"/>
    </row>
    <row r="903" spans="23:65">
      <c r="W903" s="9"/>
      <c r="X903" s="9"/>
      <c r="Y903" s="9"/>
      <c r="Z903" s="9"/>
      <c r="AA903" s="9"/>
      <c r="AB903" s="9"/>
      <c r="AC903" s="9"/>
      <c r="AD903" s="9"/>
      <c r="AE903" s="9"/>
      <c r="AF903" s="9"/>
      <c r="AG903" s="9"/>
      <c r="AH903" s="9"/>
      <c r="AI903" s="9"/>
      <c r="AJ903" s="9"/>
      <c r="AK903" s="9"/>
      <c r="AL903" s="9"/>
      <c r="AM903" s="9"/>
      <c r="AN903" s="9"/>
      <c r="AO903" s="9"/>
      <c r="AP903" s="9"/>
      <c r="AQ903" s="9"/>
      <c r="AR903" s="9"/>
      <c r="AS903" s="9"/>
      <c r="AT903" s="9"/>
      <c r="AU903" s="9"/>
      <c r="AV903" s="9"/>
      <c r="AW903" s="9"/>
      <c r="AX903" s="9"/>
      <c r="AY903" s="9"/>
      <c r="AZ903" s="9"/>
      <c r="BA903" s="9"/>
      <c r="BB903" s="9"/>
      <c r="BC903" s="9"/>
      <c r="BD903" s="9"/>
      <c r="BE903" s="9"/>
      <c r="BF903" s="9"/>
      <c r="BG903" s="9"/>
      <c r="BH903" s="9"/>
      <c r="BI903" s="9"/>
      <c r="BJ903" s="9"/>
      <c r="BK903" s="9"/>
      <c r="BL903" s="9"/>
      <c r="BM903" s="9"/>
    </row>
    <row r="904" spans="23:65">
      <c r="W904" s="9"/>
      <c r="X904" s="9"/>
      <c r="Y904" s="9"/>
      <c r="Z904" s="9"/>
      <c r="AA904" s="9"/>
      <c r="AB904" s="9"/>
      <c r="AC904" s="9"/>
      <c r="AD904" s="9"/>
      <c r="AE904" s="9"/>
      <c r="AF904" s="9"/>
      <c r="AG904" s="9"/>
      <c r="AH904" s="9"/>
      <c r="AI904" s="9"/>
      <c r="AJ904" s="9"/>
      <c r="AK904" s="9"/>
      <c r="AL904" s="9"/>
      <c r="AM904" s="9"/>
      <c r="AN904" s="9"/>
      <c r="AO904" s="9"/>
      <c r="AP904" s="9"/>
      <c r="AQ904" s="9"/>
      <c r="AR904" s="9"/>
      <c r="AS904" s="9"/>
      <c r="AT904" s="9"/>
      <c r="AU904" s="9"/>
      <c r="AV904" s="9"/>
      <c r="AW904" s="9"/>
      <c r="AX904" s="9"/>
      <c r="AY904" s="9"/>
      <c r="AZ904" s="9"/>
      <c r="BA904" s="9"/>
      <c r="BB904" s="9"/>
      <c r="BC904" s="9"/>
      <c r="BD904" s="9"/>
      <c r="BE904" s="9"/>
      <c r="BF904" s="9"/>
      <c r="BG904" s="9"/>
      <c r="BH904" s="9"/>
      <c r="BI904" s="9"/>
      <c r="BJ904" s="9"/>
      <c r="BK904" s="9"/>
      <c r="BL904" s="9"/>
      <c r="BM904" s="9"/>
    </row>
    <row r="905" spans="23:65">
      <c r="W905" s="9"/>
      <c r="X905" s="9"/>
      <c r="Y905" s="9"/>
      <c r="Z905" s="9"/>
      <c r="AA905" s="9"/>
      <c r="AB905" s="9"/>
      <c r="AC905" s="9"/>
      <c r="AD905" s="9"/>
      <c r="AE905" s="9"/>
      <c r="AF905" s="9"/>
      <c r="AG905" s="9"/>
      <c r="AH905" s="9"/>
      <c r="AI905" s="9"/>
      <c r="AJ905" s="9"/>
      <c r="AK905" s="9"/>
      <c r="AL905" s="9"/>
      <c r="AM905" s="9"/>
      <c r="AN905" s="9"/>
      <c r="AO905" s="9"/>
      <c r="AP905" s="9"/>
      <c r="AQ905" s="9"/>
      <c r="AR905" s="9"/>
      <c r="AS905" s="9"/>
      <c r="AT905" s="9"/>
      <c r="AU905" s="9"/>
      <c r="AV905" s="9"/>
      <c r="AW905" s="9"/>
      <c r="AX905" s="9"/>
      <c r="AY905" s="9"/>
      <c r="AZ905" s="9"/>
      <c r="BA905" s="9"/>
      <c r="BB905" s="9"/>
      <c r="BC905" s="9"/>
      <c r="BD905" s="9"/>
      <c r="BE905" s="9"/>
      <c r="BF905" s="9"/>
      <c r="BG905" s="9"/>
      <c r="BH905" s="9"/>
      <c r="BI905" s="9"/>
      <c r="BJ905" s="9"/>
      <c r="BK905" s="9"/>
      <c r="BL905" s="9"/>
      <c r="BM905" s="9"/>
    </row>
    <row r="906" spans="23:65">
      <c r="W906" s="9"/>
      <c r="X906" s="9"/>
      <c r="Y906" s="9"/>
      <c r="Z906" s="9"/>
      <c r="AA906" s="9"/>
      <c r="AB906" s="9"/>
      <c r="AC906" s="9"/>
      <c r="AD906" s="9"/>
      <c r="AE906" s="9"/>
      <c r="AF906" s="9"/>
      <c r="AG906" s="9"/>
      <c r="AH906" s="9"/>
      <c r="AI906" s="9"/>
      <c r="AJ906" s="9"/>
      <c r="AK906" s="9"/>
      <c r="AL906" s="9"/>
      <c r="AM906" s="9"/>
      <c r="AN906" s="9"/>
      <c r="AO906" s="9"/>
      <c r="AP906" s="9"/>
      <c r="AQ906" s="9"/>
      <c r="AR906" s="9"/>
      <c r="AS906" s="9"/>
      <c r="AT906" s="9"/>
      <c r="AU906" s="9"/>
      <c r="AV906" s="9"/>
      <c r="AW906" s="9"/>
      <c r="AX906" s="9"/>
      <c r="AY906" s="9"/>
      <c r="AZ906" s="9"/>
      <c r="BA906" s="9"/>
      <c r="BB906" s="9"/>
      <c r="BC906" s="9"/>
      <c r="BD906" s="9"/>
      <c r="BE906" s="9"/>
      <c r="BF906" s="9"/>
      <c r="BG906" s="9"/>
      <c r="BH906" s="9"/>
      <c r="BI906" s="9"/>
      <c r="BJ906" s="9"/>
      <c r="BK906" s="9"/>
      <c r="BL906" s="9"/>
      <c r="BM906" s="9"/>
    </row>
    <row r="907" spans="23:65">
      <c r="W907" s="9"/>
      <c r="X907" s="9"/>
      <c r="Y907" s="9"/>
      <c r="Z907" s="9"/>
      <c r="AA907" s="9"/>
      <c r="AB907" s="9"/>
      <c r="AC907" s="9"/>
      <c r="AD907" s="9"/>
      <c r="AE907" s="9"/>
      <c r="AF907" s="9"/>
      <c r="AG907" s="9"/>
      <c r="AH907" s="9"/>
      <c r="AI907" s="9"/>
      <c r="AJ907" s="9"/>
      <c r="AK907" s="9"/>
      <c r="AL907" s="9"/>
      <c r="AM907" s="9"/>
      <c r="AN907" s="9"/>
      <c r="AO907" s="9"/>
      <c r="AP907" s="9"/>
      <c r="AQ907" s="9"/>
      <c r="AR907" s="9"/>
      <c r="AS907" s="9"/>
      <c r="AT907" s="9"/>
      <c r="AU907" s="9"/>
      <c r="AV907" s="9"/>
      <c r="AW907" s="9"/>
      <c r="AX907" s="9"/>
      <c r="AY907" s="9"/>
      <c r="AZ907" s="9"/>
      <c r="BA907" s="9"/>
      <c r="BB907" s="9"/>
      <c r="BC907" s="9"/>
      <c r="BD907" s="9"/>
      <c r="BE907" s="9"/>
      <c r="BF907" s="9"/>
      <c r="BG907" s="9"/>
      <c r="BH907" s="9"/>
      <c r="BI907" s="9"/>
      <c r="BJ907" s="9"/>
      <c r="BK907" s="9"/>
      <c r="BL907" s="9"/>
      <c r="BM907" s="9"/>
    </row>
    <row r="908" spans="23:65">
      <c r="W908" s="9"/>
      <c r="X908" s="9"/>
      <c r="Y908" s="9"/>
      <c r="Z908" s="9"/>
      <c r="AA908" s="9"/>
      <c r="AB908" s="9"/>
      <c r="AC908" s="9"/>
      <c r="AD908" s="9"/>
      <c r="AE908" s="9"/>
      <c r="AF908" s="9"/>
      <c r="AG908" s="9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  <c r="AS908" s="9"/>
      <c r="AT908" s="9"/>
      <c r="AU908" s="9"/>
      <c r="AV908" s="9"/>
      <c r="AW908" s="9"/>
      <c r="AX908" s="9"/>
      <c r="AY908" s="9"/>
      <c r="AZ908" s="9"/>
      <c r="BA908" s="9"/>
      <c r="BB908" s="9"/>
      <c r="BC908" s="9"/>
      <c r="BD908" s="9"/>
      <c r="BE908" s="9"/>
      <c r="BF908" s="9"/>
      <c r="BG908" s="9"/>
      <c r="BH908" s="9"/>
      <c r="BI908" s="9"/>
      <c r="BJ908" s="9"/>
      <c r="BK908" s="9"/>
      <c r="BL908" s="9"/>
      <c r="BM908" s="9"/>
    </row>
    <row r="909" spans="23:65">
      <c r="W909" s="9"/>
      <c r="X909" s="9"/>
      <c r="Y909" s="9"/>
      <c r="Z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  <c r="AS909" s="9"/>
      <c r="AT909" s="9"/>
      <c r="AU909" s="9"/>
      <c r="AV909" s="9"/>
      <c r="AW909" s="9"/>
      <c r="AX909" s="9"/>
      <c r="AY909" s="9"/>
      <c r="AZ909" s="9"/>
      <c r="BA909" s="9"/>
      <c r="BB909" s="9"/>
      <c r="BC909" s="9"/>
      <c r="BD909" s="9"/>
      <c r="BE909" s="9"/>
      <c r="BF909" s="9"/>
      <c r="BG909" s="9"/>
      <c r="BH909" s="9"/>
      <c r="BI909" s="9"/>
      <c r="BJ909" s="9"/>
      <c r="BK909" s="9"/>
      <c r="BL909" s="9"/>
      <c r="BM909" s="9"/>
    </row>
    <row r="910" spans="23:65">
      <c r="W910" s="9"/>
      <c r="X910" s="9"/>
      <c r="Y910" s="9"/>
      <c r="Z910" s="9"/>
      <c r="AA910" s="9"/>
      <c r="AB910" s="9"/>
      <c r="AC910" s="9"/>
      <c r="AD910" s="9"/>
      <c r="AE910" s="9"/>
      <c r="AF910" s="9"/>
      <c r="AG910" s="9"/>
      <c r="AH910" s="9"/>
      <c r="AI910" s="9"/>
      <c r="AJ910" s="9"/>
      <c r="AK910" s="9"/>
      <c r="AL910" s="9"/>
      <c r="AM910" s="9"/>
      <c r="AN910" s="9"/>
      <c r="AO910" s="9"/>
      <c r="AP910" s="9"/>
      <c r="AQ910" s="9"/>
      <c r="AR910" s="9"/>
      <c r="AS910" s="9"/>
      <c r="AT910" s="9"/>
      <c r="AU910" s="9"/>
      <c r="AV910" s="9"/>
      <c r="AW910" s="9"/>
      <c r="AX910" s="9"/>
      <c r="AY910" s="9"/>
      <c r="AZ910" s="9"/>
      <c r="BA910" s="9"/>
      <c r="BB910" s="9"/>
      <c r="BC910" s="9"/>
      <c r="BD910" s="9"/>
      <c r="BE910" s="9"/>
      <c r="BF910" s="9"/>
      <c r="BG910" s="9"/>
      <c r="BH910" s="9"/>
      <c r="BI910" s="9"/>
      <c r="BJ910" s="9"/>
      <c r="BK910" s="9"/>
      <c r="BL910" s="9"/>
      <c r="BM910" s="9"/>
    </row>
    <row r="911" spans="23:65">
      <c r="W911" s="9"/>
      <c r="X911" s="9"/>
      <c r="Y911" s="9"/>
      <c r="Z911" s="9"/>
      <c r="AA911" s="9"/>
      <c r="AB911" s="9"/>
      <c r="AC911" s="9"/>
      <c r="AD911" s="9"/>
      <c r="AE911" s="9"/>
      <c r="AF911" s="9"/>
      <c r="AG911" s="9"/>
      <c r="AH911" s="9"/>
      <c r="AI911" s="9"/>
      <c r="AJ911" s="9"/>
      <c r="AK911" s="9"/>
      <c r="AL911" s="9"/>
      <c r="AM911" s="9"/>
      <c r="AN911" s="9"/>
      <c r="AO911" s="9"/>
      <c r="AP911" s="9"/>
      <c r="AQ911" s="9"/>
      <c r="AR911" s="9"/>
      <c r="AS911" s="9"/>
      <c r="AT911" s="9"/>
      <c r="AU911" s="9"/>
      <c r="AV911" s="9"/>
      <c r="AW911" s="9"/>
      <c r="AX911" s="9"/>
      <c r="AY911" s="9"/>
      <c r="AZ911" s="9"/>
      <c r="BA911" s="9"/>
      <c r="BB911" s="9"/>
      <c r="BC911" s="9"/>
      <c r="BD911" s="9"/>
      <c r="BE911" s="9"/>
      <c r="BF911" s="9"/>
      <c r="BG911" s="9"/>
      <c r="BH911" s="9"/>
      <c r="BI911" s="9"/>
      <c r="BJ911" s="9"/>
      <c r="BK911" s="9"/>
      <c r="BL911" s="9"/>
      <c r="BM911" s="9"/>
    </row>
    <row r="912" spans="23:65">
      <c r="W912" s="9"/>
      <c r="X912" s="9"/>
      <c r="Y912" s="9"/>
      <c r="Z912" s="9"/>
      <c r="AA912" s="9"/>
      <c r="AB912" s="9"/>
      <c r="AC912" s="9"/>
      <c r="AD912" s="9"/>
      <c r="AE912" s="9"/>
      <c r="AF912" s="9"/>
      <c r="AG912" s="9"/>
      <c r="AH912" s="9"/>
      <c r="AI912" s="9"/>
      <c r="AJ912" s="9"/>
      <c r="AK912" s="9"/>
      <c r="AL912" s="9"/>
      <c r="AM912" s="9"/>
      <c r="AN912" s="9"/>
      <c r="AO912" s="9"/>
      <c r="AP912" s="9"/>
      <c r="AQ912" s="9"/>
      <c r="AR912" s="9"/>
      <c r="AS912" s="9"/>
      <c r="AT912" s="9"/>
      <c r="AU912" s="9"/>
      <c r="AV912" s="9"/>
      <c r="AW912" s="9"/>
      <c r="AX912" s="9"/>
      <c r="AY912" s="9"/>
      <c r="AZ912" s="9"/>
      <c r="BA912" s="9"/>
      <c r="BB912" s="9"/>
      <c r="BC912" s="9"/>
      <c r="BD912" s="9"/>
      <c r="BE912" s="9"/>
      <c r="BF912" s="9"/>
      <c r="BG912" s="9"/>
      <c r="BH912" s="9"/>
      <c r="BI912" s="9"/>
      <c r="BJ912" s="9"/>
      <c r="BK912" s="9"/>
      <c r="BL912" s="9"/>
      <c r="BM912" s="9"/>
    </row>
    <row r="913" spans="23:65">
      <c r="W913" s="9"/>
      <c r="X913" s="9"/>
      <c r="Y913" s="9"/>
      <c r="Z913" s="9"/>
      <c r="AA913" s="9"/>
      <c r="AB913" s="9"/>
      <c r="AC913" s="9"/>
      <c r="AD913" s="9"/>
      <c r="AE913" s="9"/>
      <c r="AF913" s="9"/>
      <c r="AG913" s="9"/>
      <c r="AH913" s="9"/>
      <c r="AI913" s="9"/>
      <c r="AJ913" s="9"/>
      <c r="AK913" s="9"/>
      <c r="AL913" s="9"/>
      <c r="AM913" s="9"/>
      <c r="AN913" s="9"/>
      <c r="AO913" s="9"/>
      <c r="AP913" s="9"/>
      <c r="AQ913" s="9"/>
      <c r="AR913" s="9"/>
      <c r="AS913" s="9"/>
      <c r="AT913" s="9"/>
      <c r="AU913" s="9"/>
      <c r="AV913" s="9"/>
      <c r="AW913" s="9"/>
      <c r="AX913" s="9"/>
      <c r="AY913" s="9"/>
      <c r="AZ913" s="9"/>
      <c r="BA913" s="9"/>
      <c r="BB913" s="9"/>
      <c r="BC913" s="9"/>
      <c r="BD913" s="9"/>
      <c r="BE913" s="9"/>
      <c r="BF913" s="9"/>
      <c r="BG913" s="9"/>
      <c r="BH913" s="9"/>
      <c r="BI913" s="9"/>
      <c r="BJ913" s="9"/>
      <c r="BK913" s="9"/>
      <c r="BL913" s="9"/>
      <c r="BM913" s="9"/>
    </row>
    <row r="914" spans="23:65">
      <c r="W914" s="9"/>
      <c r="X914" s="9"/>
      <c r="Y914" s="9"/>
      <c r="Z914" s="9"/>
      <c r="AA914" s="9"/>
      <c r="AB914" s="9"/>
      <c r="AC914" s="9"/>
      <c r="AD914" s="9"/>
      <c r="AE914" s="9"/>
      <c r="AF914" s="9"/>
      <c r="AG914" s="9"/>
      <c r="AH914" s="9"/>
      <c r="AI914" s="9"/>
      <c r="AJ914" s="9"/>
      <c r="AK914" s="9"/>
      <c r="AL914" s="9"/>
      <c r="AM914" s="9"/>
      <c r="AN914" s="9"/>
      <c r="AO914" s="9"/>
      <c r="AP914" s="9"/>
      <c r="AQ914" s="9"/>
      <c r="AR914" s="9"/>
      <c r="AS914" s="9"/>
      <c r="AT914" s="9"/>
      <c r="AU914" s="9"/>
      <c r="AV914" s="9"/>
      <c r="AW914" s="9"/>
      <c r="AX914" s="9"/>
      <c r="AY914" s="9"/>
      <c r="AZ914" s="9"/>
      <c r="BA914" s="9"/>
      <c r="BB914" s="9"/>
      <c r="BC914" s="9"/>
      <c r="BD914" s="9"/>
      <c r="BE914" s="9"/>
      <c r="BF914" s="9"/>
      <c r="BG914" s="9"/>
      <c r="BH914" s="9"/>
      <c r="BI914" s="9"/>
      <c r="BJ914" s="9"/>
      <c r="BK914" s="9"/>
      <c r="BL914" s="9"/>
      <c r="BM914" s="9"/>
    </row>
    <row r="915" spans="23:65">
      <c r="W915" s="9"/>
      <c r="X915" s="9"/>
      <c r="Y915" s="9"/>
      <c r="Z915" s="9"/>
      <c r="AA915" s="9"/>
      <c r="AB915" s="9"/>
      <c r="AC915" s="9"/>
      <c r="AD915" s="9"/>
      <c r="AE915" s="9"/>
      <c r="AF915" s="9"/>
      <c r="AG915" s="9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  <c r="AS915" s="9"/>
      <c r="AT915" s="9"/>
      <c r="AU915" s="9"/>
      <c r="AV915" s="9"/>
      <c r="AW915" s="9"/>
      <c r="AX915" s="9"/>
      <c r="AY915" s="9"/>
      <c r="AZ915" s="9"/>
      <c r="BA915" s="9"/>
      <c r="BB915" s="9"/>
      <c r="BC915" s="9"/>
      <c r="BD915" s="9"/>
      <c r="BE915" s="9"/>
      <c r="BF915" s="9"/>
      <c r="BG915" s="9"/>
      <c r="BH915" s="9"/>
      <c r="BI915" s="9"/>
      <c r="BJ915" s="9"/>
      <c r="BK915" s="9"/>
      <c r="BL915" s="9"/>
      <c r="BM915" s="9"/>
    </row>
    <row r="916" spans="23:65">
      <c r="W916" s="9"/>
      <c r="X916" s="9"/>
      <c r="Y916" s="9"/>
      <c r="Z916" s="9"/>
      <c r="AA916" s="9"/>
      <c r="AB916" s="9"/>
      <c r="AC916" s="9"/>
      <c r="AD916" s="9"/>
      <c r="AE916" s="9"/>
      <c r="AF916" s="9"/>
      <c r="AG916" s="9"/>
      <c r="AH916" s="9"/>
      <c r="AI916" s="9"/>
      <c r="AJ916" s="9"/>
      <c r="AK916" s="9"/>
      <c r="AL916" s="9"/>
      <c r="AM916" s="9"/>
      <c r="AN916" s="9"/>
      <c r="AO916" s="9"/>
      <c r="AP916" s="9"/>
      <c r="AQ916" s="9"/>
      <c r="AR916" s="9"/>
      <c r="AS916" s="9"/>
      <c r="AT916" s="9"/>
      <c r="AU916" s="9"/>
      <c r="AV916" s="9"/>
      <c r="AW916" s="9"/>
      <c r="AX916" s="9"/>
      <c r="AY916" s="9"/>
      <c r="AZ916" s="9"/>
      <c r="BA916" s="9"/>
      <c r="BB916" s="9"/>
      <c r="BC916" s="9"/>
      <c r="BD916" s="9"/>
      <c r="BE916" s="9"/>
      <c r="BF916" s="9"/>
      <c r="BG916" s="9"/>
      <c r="BH916" s="9"/>
      <c r="BI916" s="9"/>
      <c r="BJ916" s="9"/>
      <c r="BK916" s="9"/>
      <c r="BL916" s="9"/>
      <c r="BM916" s="9"/>
    </row>
    <row r="917" spans="23:65">
      <c r="W917" s="9"/>
      <c r="X917" s="9"/>
      <c r="Y917" s="9"/>
      <c r="Z917" s="9"/>
      <c r="AA917" s="9"/>
      <c r="AB917" s="9"/>
      <c r="AC917" s="9"/>
      <c r="AD917" s="9"/>
      <c r="AE917" s="9"/>
      <c r="AF917" s="9"/>
      <c r="AG917" s="9"/>
      <c r="AH917" s="9"/>
      <c r="AI917" s="9"/>
      <c r="AJ917" s="9"/>
      <c r="AK917" s="9"/>
      <c r="AL917" s="9"/>
      <c r="AM917" s="9"/>
      <c r="AN917" s="9"/>
      <c r="AO917" s="9"/>
      <c r="AP917" s="9"/>
      <c r="AQ917" s="9"/>
      <c r="AR917" s="9"/>
      <c r="AS917" s="9"/>
      <c r="AT917" s="9"/>
      <c r="AU917" s="9"/>
      <c r="AV917" s="9"/>
      <c r="AW917" s="9"/>
      <c r="AX917" s="9"/>
      <c r="AY917" s="9"/>
      <c r="AZ917" s="9"/>
      <c r="BA917" s="9"/>
      <c r="BB917" s="9"/>
      <c r="BC917" s="9"/>
      <c r="BD917" s="9"/>
      <c r="BE917" s="9"/>
      <c r="BF917" s="9"/>
      <c r="BG917" s="9"/>
      <c r="BH917" s="9"/>
      <c r="BI917" s="9"/>
      <c r="BJ917" s="9"/>
      <c r="BK917" s="9"/>
      <c r="BL917" s="9"/>
      <c r="BM917" s="9"/>
    </row>
    <row r="918" spans="23:65">
      <c r="W918" s="9"/>
      <c r="X918" s="9"/>
      <c r="Y918" s="9"/>
      <c r="Z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9"/>
      <c r="AL918" s="9"/>
      <c r="AM918" s="9"/>
      <c r="AN918" s="9"/>
      <c r="AO918" s="9"/>
      <c r="AP918" s="9"/>
      <c r="AQ918" s="9"/>
      <c r="AR918" s="9"/>
      <c r="AS918" s="9"/>
      <c r="AT918" s="9"/>
      <c r="AU918" s="9"/>
      <c r="AV918" s="9"/>
      <c r="AW918" s="9"/>
      <c r="AX918" s="9"/>
      <c r="AY918" s="9"/>
      <c r="AZ918" s="9"/>
      <c r="BA918" s="9"/>
      <c r="BB918" s="9"/>
      <c r="BC918" s="9"/>
      <c r="BD918" s="9"/>
      <c r="BE918" s="9"/>
      <c r="BF918" s="9"/>
      <c r="BG918" s="9"/>
      <c r="BH918" s="9"/>
      <c r="BI918" s="9"/>
      <c r="BJ918" s="9"/>
      <c r="BK918" s="9"/>
      <c r="BL918" s="9"/>
      <c r="BM918" s="9"/>
    </row>
    <row r="919" spans="23:65">
      <c r="W919" s="9"/>
      <c r="X919" s="9"/>
      <c r="Y919" s="9"/>
      <c r="Z919" s="9"/>
      <c r="AA919" s="9"/>
      <c r="AB919" s="9"/>
      <c r="AC919" s="9"/>
      <c r="AD919" s="9"/>
      <c r="AE919" s="9"/>
      <c r="AF919" s="9"/>
      <c r="AG919" s="9"/>
      <c r="AH919" s="9"/>
      <c r="AI919" s="9"/>
      <c r="AJ919" s="9"/>
      <c r="AK919" s="9"/>
      <c r="AL919" s="9"/>
      <c r="AM919" s="9"/>
      <c r="AN919" s="9"/>
      <c r="AO919" s="9"/>
      <c r="AP919" s="9"/>
      <c r="AQ919" s="9"/>
      <c r="AR919" s="9"/>
      <c r="AS919" s="9"/>
      <c r="AT919" s="9"/>
      <c r="AU919" s="9"/>
      <c r="AV919" s="9"/>
      <c r="AW919" s="9"/>
      <c r="AX919" s="9"/>
      <c r="AY919" s="9"/>
      <c r="AZ919" s="9"/>
      <c r="BA919" s="9"/>
      <c r="BB919" s="9"/>
      <c r="BC919" s="9"/>
      <c r="BD919" s="9"/>
      <c r="BE919" s="9"/>
      <c r="BF919" s="9"/>
      <c r="BG919" s="9"/>
      <c r="BH919" s="9"/>
      <c r="BI919" s="9"/>
      <c r="BJ919" s="9"/>
      <c r="BK919" s="9"/>
      <c r="BL919" s="9"/>
      <c r="BM919" s="9"/>
    </row>
    <row r="920" spans="23:65">
      <c r="W920" s="9"/>
      <c r="X920" s="9"/>
      <c r="Y920" s="9"/>
      <c r="Z920" s="9"/>
      <c r="AA920" s="9"/>
      <c r="AB920" s="9"/>
      <c r="AC920" s="9"/>
      <c r="AD920" s="9"/>
      <c r="AE920" s="9"/>
      <c r="AF920" s="9"/>
      <c r="AG920" s="9"/>
      <c r="AH920" s="9"/>
      <c r="AI920" s="9"/>
      <c r="AJ920" s="9"/>
      <c r="AK920" s="9"/>
      <c r="AL920" s="9"/>
      <c r="AM920" s="9"/>
      <c r="AN920" s="9"/>
      <c r="AO920" s="9"/>
      <c r="AP920" s="9"/>
      <c r="AQ920" s="9"/>
      <c r="AR920" s="9"/>
      <c r="AS920" s="9"/>
      <c r="AT920" s="9"/>
      <c r="AU920" s="9"/>
      <c r="AV920" s="9"/>
      <c r="AW920" s="9"/>
      <c r="AX920" s="9"/>
      <c r="AY920" s="9"/>
      <c r="AZ920" s="9"/>
      <c r="BA920" s="9"/>
      <c r="BB920" s="9"/>
      <c r="BC920" s="9"/>
      <c r="BD920" s="9"/>
      <c r="BE920" s="9"/>
      <c r="BF920" s="9"/>
      <c r="BG920" s="9"/>
      <c r="BH920" s="9"/>
      <c r="BI920" s="9"/>
      <c r="BJ920" s="9"/>
      <c r="BK920" s="9"/>
      <c r="BL920" s="9"/>
      <c r="BM920" s="9"/>
    </row>
    <row r="921" spans="23:65">
      <c r="W921" s="9"/>
      <c r="X921" s="9"/>
      <c r="Y921" s="9"/>
      <c r="Z921" s="9"/>
      <c r="AA921" s="9"/>
      <c r="AB921" s="9"/>
      <c r="AC921" s="9"/>
      <c r="AD921" s="9"/>
      <c r="AE921" s="9"/>
      <c r="AF921" s="9"/>
      <c r="AG921" s="9"/>
      <c r="AH921" s="9"/>
      <c r="AI921" s="9"/>
      <c r="AJ921" s="9"/>
      <c r="AK921" s="9"/>
      <c r="AL921" s="9"/>
      <c r="AM921" s="9"/>
      <c r="AN921" s="9"/>
      <c r="AO921" s="9"/>
      <c r="AP921" s="9"/>
      <c r="AQ921" s="9"/>
      <c r="AR921" s="9"/>
      <c r="AS921" s="9"/>
      <c r="AT921" s="9"/>
      <c r="AU921" s="9"/>
      <c r="AV921" s="9"/>
      <c r="AW921" s="9"/>
      <c r="AX921" s="9"/>
      <c r="AY921" s="9"/>
      <c r="AZ921" s="9"/>
      <c r="BA921" s="9"/>
      <c r="BB921" s="9"/>
      <c r="BC921" s="9"/>
      <c r="BD921" s="9"/>
      <c r="BE921" s="9"/>
      <c r="BF921" s="9"/>
      <c r="BG921" s="9"/>
      <c r="BH921" s="9"/>
      <c r="BI921" s="9"/>
      <c r="BJ921" s="9"/>
      <c r="BK921" s="9"/>
      <c r="BL921" s="9"/>
      <c r="BM921" s="9"/>
    </row>
    <row r="922" spans="23:65">
      <c r="W922" s="9"/>
      <c r="X922" s="9"/>
      <c r="Y922" s="9"/>
      <c r="Z922" s="9"/>
      <c r="AA922" s="9"/>
      <c r="AB922" s="9"/>
      <c r="AC922" s="9"/>
      <c r="AD922" s="9"/>
      <c r="AE922" s="9"/>
      <c r="AF922" s="9"/>
      <c r="AG922" s="9"/>
      <c r="AH922" s="9"/>
      <c r="AI922" s="9"/>
      <c r="AJ922" s="9"/>
      <c r="AK922" s="9"/>
      <c r="AL922" s="9"/>
      <c r="AM922" s="9"/>
      <c r="AN922" s="9"/>
      <c r="AO922" s="9"/>
      <c r="AP922" s="9"/>
      <c r="AQ922" s="9"/>
      <c r="AR922" s="9"/>
      <c r="AS922" s="9"/>
      <c r="AT922" s="9"/>
      <c r="AU922" s="9"/>
      <c r="AV922" s="9"/>
      <c r="AW922" s="9"/>
      <c r="AX922" s="9"/>
      <c r="AY922" s="9"/>
      <c r="AZ922" s="9"/>
      <c r="BA922" s="9"/>
      <c r="BB922" s="9"/>
      <c r="BC922" s="9"/>
      <c r="BD922" s="9"/>
      <c r="BE922" s="9"/>
      <c r="BF922" s="9"/>
      <c r="BG922" s="9"/>
      <c r="BH922" s="9"/>
      <c r="BI922" s="9"/>
      <c r="BJ922" s="9"/>
      <c r="BK922" s="9"/>
      <c r="BL922" s="9"/>
      <c r="BM922" s="9"/>
    </row>
    <row r="923" spans="23:65">
      <c r="W923" s="9"/>
      <c r="X923" s="9"/>
      <c r="Y923" s="9"/>
      <c r="Z923" s="9"/>
      <c r="AA923" s="9"/>
      <c r="AB923" s="9"/>
      <c r="AC923" s="9"/>
      <c r="AD923" s="9"/>
      <c r="AE923" s="9"/>
      <c r="AF923" s="9"/>
      <c r="AG923" s="9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  <c r="AS923" s="9"/>
      <c r="AT923" s="9"/>
      <c r="AU923" s="9"/>
      <c r="AV923" s="9"/>
      <c r="AW923" s="9"/>
      <c r="AX923" s="9"/>
      <c r="AY923" s="9"/>
      <c r="AZ923" s="9"/>
      <c r="BA923" s="9"/>
      <c r="BB923" s="9"/>
      <c r="BC923" s="9"/>
      <c r="BD923" s="9"/>
      <c r="BE923" s="9"/>
      <c r="BF923" s="9"/>
      <c r="BG923" s="9"/>
      <c r="BH923" s="9"/>
      <c r="BI923" s="9"/>
      <c r="BJ923" s="9"/>
      <c r="BK923" s="9"/>
      <c r="BL923" s="9"/>
      <c r="BM923" s="9"/>
    </row>
    <row r="924" spans="23:65">
      <c r="W924" s="9"/>
      <c r="X924" s="9"/>
      <c r="Y924" s="9"/>
      <c r="Z924" s="9"/>
      <c r="AA924" s="9"/>
      <c r="AB924" s="9"/>
      <c r="AC924" s="9"/>
      <c r="AD924" s="9"/>
      <c r="AE924" s="9"/>
      <c r="AF924" s="9"/>
      <c r="AG924" s="9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  <c r="AS924" s="9"/>
      <c r="AT924" s="9"/>
      <c r="AU924" s="9"/>
      <c r="AV924" s="9"/>
      <c r="AW924" s="9"/>
      <c r="AX924" s="9"/>
      <c r="AY924" s="9"/>
      <c r="AZ924" s="9"/>
      <c r="BA924" s="9"/>
      <c r="BB924" s="9"/>
      <c r="BC924" s="9"/>
      <c r="BD924" s="9"/>
      <c r="BE924" s="9"/>
      <c r="BF924" s="9"/>
      <c r="BG924" s="9"/>
      <c r="BH924" s="9"/>
      <c r="BI924" s="9"/>
      <c r="BJ924" s="9"/>
      <c r="BK924" s="9"/>
      <c r="BL924" s="9"/>
      <c r="BM924" s="9"/>
    </row>
    <row r="925" spans="23:65">
      <c r="W925" s="9"/>
      <c r="X925" s="9"/>
      <c r="Y925" s="9"/>
      <c r="Z925" s="9"/>
      <c r="AA925" s="9"/>
      <c r="AB925" s="9"/>
      <c r="AC925" s="9"/>
      <c r="AD925" s="9"/>
      <c r="AE925" s="9"/>
      <c r="AF925" s="9"/>
      <c r="AG925" s="9"/>
      <c r="AH925" s="9"/>
      <c r="AI925" s="9"/>
      <c r="AJ925" s="9"/>
      <c r="AK925" s="9"/>
      <c r="AL925" s="9"/>
      <c r="AM925" s="9"/>
      <c r="AN925" s="9"/>
      <c r="AO925" s="9"/>
      <c r="AP925" s="9"/>
      <c r="AQ925" s="9"/>
      <c r="AR925" s="9"/>
      <c r="AS925" s="9"/>
      <c r="AT925" s="9"/>
      <c r="AU925" s="9"/>
      <c r="AV925" s="9"/>
      <c r="AW925" s="9"/>
      <c r="AX925" s="9"/>
      <c r="AY925" s="9"/>
      <c r="AZ925" s="9"/>
      <c r="BA925" s="9"/>
      <c r="BB925" s="9"/>
      <c r="BC925" s="9"/>
      <c r="BD925" s="9"/>
      <c r="BE925" s="9"/>
      <c r="BF925" s="9"/>
      <c r="BG925" s="9"/>
      <c r="BH925" s="9"/>
      <c r="BI925" s="9"/>
      <c r="BJ925" s="9"/>
      <c r="BK925" s="9"/>
      <c r="BL925" s="9"/>
      <c r="BM925" s="9"/>
    </row>
    <row r="926" spans="23:65">
      <c r="W926" s="9"/>
      <c r="X926" s="9"/>
      <c r="Y926" s="9"/>
      <c r="Z926" s="9"/>
      <c r="AA926" s="9"/>
      <c r="AB926" s="9"/>
      <c r="AC926" s="9"/>
      <c r="AD926" s="9"/>
      <c r="AE926" s="9"/>
      <c r="AF926" s="9"/>
      <c r="AG926" s="9"/>
      <c r="AH926" s="9"/>
      <c r="AI926" s="9"/>
      <c r="AJ926" s="9"/>
      <c r="AK926" s="9"/>
      <c r="AL926" s="9"/>
      <c r="AM926" s="9"/>
      <c r="AN926" s="9"/>
      <c r="AO926" s="9"/>
      <c r="AP926" s="9"/>
      <c r="AQ926" s="9"/>
      <c r="AR926" s="9"/>
      <c r="AS926" s="9"/>
      <c r="AT926" s="9"/>
      <c r="AU926" s="9"/>
      <c r="AV926" s="9"/>
      <c r="AW926" s="9"/>
      <c r="AX926" s="9"/>
      <c r="AY926" s="9"/>
      <c r="AZ926" s="9"/>
      <c r="BA926" s="9"/>
      <c r="BB926" s="9"/>
      <c r="BC926" s="9"/>
      <c r="BD926" s="9"/>
      <c r="BE926" s="9"/>
      <c r="BF926" s="9"/>
      <c r="BG926" s="9"/>
      <c r="BH926" s="9"/>
      <c r="BI926" s="9"/>
      <c r="BJ926" s="9"/>
      <c r="BK926" s="9"/>
      <c r="BL926" s="9"/>
      <c r="BM926" s="9"/>
    </row>
    <row r="927" spans="23:65">
      <c r="W927" s="9"/>
      <c r="X927" s="9"/>
      <c r="Y927" s="9"/>
      <c r="Z927" s="9"/>
      <c r="AA927" s="9"/>
      <c r="AB927" s="9"/>
      <c r="AC927" s="9"/>
      <c r="AD927" s="9"/>
      <c r="AE927" s="9"/>
      <c r="AF927" s="9"/>
      <c r="AG927" s="9"/>
      <c r="AH927" s="9"/>
      <c r="AI927" s="9"/>
      <c r="AJ927" s="9"/>
      <c r="AK927" s="9"/>
      <c r="AL927" s="9"/>
      <c r="AM927" s="9"/>
      <c r="AN927" s="9"/>
      <c r="AO927" s="9"/>
      <c r="AP927" s="9"/>
      <c r="AQ927" s="9"/>
      <c r="AR927" s="9"/>
      <c r="AS927" s="9"/>
      <c r="AT927" s="9"/>
      <c r="AU927" s="9"/>
      <c r="AV927" s="9"/>
      <c r="AW927" s="9"/>
      <c r="AX927" s="9"/>
      <c r="AY927" s="9"/>
      <c r="AZ927" s="9"/>
      <c r="BA927" s="9"/>
      <c r="BB927" s="9"/>
      <c r="BC927" s="9"/>
      <c r="BD927" s="9"/>
      <c r="BE927" s="9"/>
      <c r="BF927" s="9"/>
      <c r="BG927" s="9"/>
      <c r="BH927" s="9"/>
      <c r="BI927" s="9"/>
      <c r="BJ927" s="9"/>
      <c r="BK927" s="9"/>
      <c r="BL927" s="9"/>
      <c r="BM927" s="9"/>
    </row>
    <row r="928" spans="23:65">
      <c r="W928" s="9"/>
      <c r="X928" s="9"/>
      <c r="Y928" s="9"/>
      <c r="Z928" s="9"/>
      <c r="AA928" s="9"/>
      <c r="AB928" s="9"/>
      <c r="AC928" s="9"/>
      <c r="AD928" s="9"/>
      <c r="AE928" s="9"/>
      <c r="AF928" s="9"/>
      <c r="AG928" s="9"/>
      <c r="AH928" s="9"/>
      <c r="AI928" s="9"/>
      <c r="AJ928" s="9"/>
      <c r="AK928" s="9"/>
      <c r="AL928" s="9"/>
      <c r="AM928" s="9"/>
      <c r="AN928" s="9"/>
      <c r="AO928" s="9"/>
      <c r="AP928" s="9"/>
      <c r="AQ928" s="9"/>
      <c r="AR928" s="9"/>
      <c r="AS928" s="9"/>
      <c r="AT928" s="9"/>
      <c r="AU928" s="9"/>
      <c r="AV928" s="9"/>
      <c r="AW928" s="9"/>
      <c r="AX928" s="9"/>
      <c r="AY928" s="9"/>
      <c r="AZ928" s="9"/>
      <c r="BA928" s="9"/>
      <c r="BB928" s="9"/>
      <c r="BC928" s="9"/>
      <c r="BD928" s="9"/>
      <c r="BE928" s="9"/>
      <c r="BF928" s="9"/>
      <c r="BG928" s="9"/>
      <c r="BH928" s="9"/>
      <c r="BI928" s="9"/>
      <c r="BJ928" s="9"/>
      <c r="BK928" s="9"/>
      <c r="BL928" s="9"/>
      <c r="BM928" s="9"/>
    </row>
    <row r="929" spans="23:65">
      <c r="W929" s="9"/>
      <c r="X929" s="9"/>
      <c r="Y929" s="9"/>
      <c r="Z929" s="9"/>
      <c r="AA929" s="9"/>
      <c r="AB929" s="9"/>
      <c r="AC929" s="9"/>
      <c r="AD929" s="9"/>
      <c r="AE929" s="9"/>
      <c r="AF929" s="9"/>
      <c r="AG929" s="9"/>
      <c r="AH929" s="9"/>
      <c r="AI929" s="9"/>
      <c r="AJ929" s="9"/>
      <c r="AK929" s="9"/>
      <c r="AL929" s="9"/>
      <c r="AM929" s="9"/>
      <c r="AN929" s="9"/>
      <c r="AO929" s="9"/>
      <c r="AP929" s="9"/>
      <c r="AQ929" s="9"/>
      <c r="AR929" s="9"/>
      <c r="AS929" s="9"/>
      <c r="AT929" s="9"/>
      <c r="AU929" s="9"/>
      <c r="AV929" s="9"/>
      <c r="AW929" s="9"/>
      <c r="AX929" s="9"/>
      <c r="AY929" s="9"/>
      <c r="AZ929" s="9"/>
      <c r="BA929" s="9"/>
      <c r="BB929" s="9"/>
      <c r="BC929" s="9"/>
      <c r="BD929" s="9"/>
      <c r="BE929" s="9"/>
      <c r="BF929" s="9"/>
      <c r="BG929" s="9"/>
      <c r="BH929" s="9"/>
      <c r="BI929" s="9"/>
      <c r="BJ929" s="9"/>
      <c r="BK929" s="9"/>
      <c r="BL929" s="9"/>
      <c r="BM929" s="9"/>
    </row>
    <row r="930" spans="23:65">
      <c r="W930" s="9"/>
      <c r="X930" s="9"/>
      <c r="Y930" s="9"/>
      <c r="Z930" s="9"/>
      <c r="AA930" s="9"/>
      <c r="AB930" s="9"/>
      <c r="AC930" s="9"/>
      <c r="AD930" s="9"/>
      <c r="AE930" s="9"/>
      <c r="AF930" s="9"/>
      <c r="AG930" s="9"/>
      <c r="AH930" s="9"/>
      <c r="AI930" s="9"/>
      <c r="AJ930" s="9"/>
      <c r="AK930" s="9"/>
      <c r="AL930" s="9"/>
      <c r="AM930" s="9"/>
      <c r="AN930" s="9"/>
      <c r="AO930" s="9"/>
      <c r="AP930" s="9"/>
      <c r="AQ930" s="9"/>
      <c r="AR930" s="9"/>
      <c r="AS930" s="9"/>
      <c r="AT930" s="9"/>
      <c r="AU930" s="9"/>
      <c r="AV930" s="9"/>
      <c r="AW930" s="9"/>
      <c r="AX930" s="9"/>
      <c r="AY930" s="9"/>
      <c r="AZ930" s="9"/>
      <c r="BA930" s="9"/>
      <c r="BB930" s="9"/>
      <c r="BC930" s="9"/>
      <c r="BD930" s="9"/>
      <c r="BE930" s="9"/>
      <c r="BF930" s="9"/>
      <c r="BG930" s="9"/>
      <c r="BH930" s="9"/>
      <c r="BI930" s="9"/>
      <c r="BJ930" s="9"/>
      <c r="BK930" s="9"/>
      <c r="BL930" s="9"/>
      <c r="BM930" s="9"/>
    </row>
    <row r="931" spans="23:65">
      <c r="W931" s="9"/>
      <c r="X931" s="9"/>
      <c r="Y931" s="9"/>
      <c r="Z931" s="9"/>
      <c r="AA931" s="9"/>
      <c r="AB931" s="9"/>
      <c r="AC931" s="9"/>
      <c r="AD931" s="9"/>
      <c r="AE931" s="9"/>
      <c r="AF931" s="9"/>
      <c r="AG931" s="9"/>
      <c r="AH931" s="9"/>
      <c r="AI931" s="9"/>
      <c r="AJ931" s="9"/>
      <c r="AK931" s="9"/>
      <c r="AL931" s="9"/>
      <c r="AM931" s="9"/>
      <c r="AN931" s="9"/>
      <c r="AO931" s="9"/>
      <c r="AP931" s="9"/>
      <c r="AQ931" s="9"/>
      <c r="AR931" s="9"/>
      <c r="AS931" s="9"/>
      <c r="AT931" s="9"/>
      <c r="AU931" s="9"/>
      <c r="AV931" s="9"/>
      <c r="AW931" s="9"/>
      <c r="AX931" s="9"/>
      <c r="AY931" s="9"/>
      <c r="AZ931" s="9"/>
      <c r="BA931" s="9"/>
      <c r="BB931" s="9"/>
      <c r="BC931" s="9"/>
      <c r="BD931" s="9"/>
      <c r="BE931" s="9"/>
      <c r="BF931" s="9"/>
      <c r="BG931" s="9"/>
      <c r="BH931" s="9"/>
      <c r="BI931" s="9"/>
      <c r="BJ931" s="9"/>
      <c r="BK931" s="9"/>
      <c r="BL931" s="9"/>
      <c r="BM931" s="9"/>
    </row>
    <row r="932" spans="23:65">
      <c r="W932" s="9"/>
      <c r="X932" s="9"/>
      <c r="Y932" s="9"/>
      <c r="Z932" s="9"/>
      <c r="AA932" s="9"/>
      <c r="AB932" s="9"/>
      <c r="AC932" s="9"/>
      <c r="AD932" s="9"/>
      <c r="AE932" s="9"/>
      <c r="AF932" s="9"/>
      <c r="AG932" s="9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  <c r="AS932" s="9"/>
      <c r="AT932" s="9"/>
      <c r="AU932" s="9"/>
      <c r="AV932" s="9"/>
      <c r="AW932" s="9"/>
      <c r="AX932" s="9"/>
      <c r="AY932" s="9"/>
      <c r="AZ932" s="9"/>
      <c r="BA932" s="9"/>
      <c r="BB932" s="9"/>
      <c r="BC932" s="9"/>
      <c r="BD932" s="9"/>
      <c r="BE932" s="9"/>
      <c r="BF932" s="9"/>
      <c r="BG932" s="9"/>
      <c r="BH932" s="9"/>
      <c r="BI932" s="9"/>
      <c r="BJ932" s="9"/>
      <c r="BK932" s="9"/>
      <c r="BL932" s="9"/>
      <c r="BM932" s="9"/>
    </row>
    <row r="933" spans="23:65">
      <c r="W933" s="9"/>
      <c r="X933" s="9"/>
      <c r="Y933" s="9"/>
      <c r="Z933" s="9"/>
      <c r="AA933" s="9"/>
      <c r="AB933" s="9"/>
      <c r="AC933" s="9"/>
      <c r="AD933" s="9"/>
      <c r="AE933" s="9"/>
      <c r="AF933" s="9"/>
      <c r="AG933" s="9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  <c r="AS933" s="9"/>
      <c r="AT933" s="9"/>
      <c r="AU933" s="9"/>
      <c r="AV933" s="9"/>
      <c r="AW933" s="9"/>
      <c r="AX933" s="9"/>
      <c r="AY933" s="9"/>
      <c r="AZ933" s="9"/>
      <c r="BA933" s="9"/>
      <c r="BB933" s="9"/>
      <c r="BC933" s="9"/>
      <c r="BD933" s="9"/>
      <c r="BE933" s="9"/>
      <c r="BF933" s="9"/>
      <c r="BG933" s="9"/>
      <c r="BH933" s="9"/>
      <c r="BI933" s="9"/>
      <c r="BJ933" s="9"/>
      <c r="BK933" s="9"/>
      <c r="BL933" s="9"/>
      <c r="BM933" s="9"/>
    </row>
    <row r="934" spans="23:65">
      <c r="W934" s="9"/>
      <c r="X934" s="9"/>
      <c r="Y934" s="9"/>
      <c r="Z934" s="9"/>
      <c r="AA934" s="9"/>
      <c r="AB934" s="9"/>
      <c r="AC934" s="9"/>
      <c r="AD934" s="9"/>
      <c r="AE934" s="9"/>
      <c r="AF934" s="9"/>
      <c r="AG934" s="9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  <c r="AS934" s="9"/>
      <c r="AT934" s="9"/>
      <c r="AU934" s="9"/>
      <c r="AV934" s="9"/>
      <c r="AW934" s="9"/>
      <c r="AX934" s="9"/>
      <c r="AY934" s="9"/>
      <c r="AZ934" s="9"/>
      <c r="BA934" s="9"/>
      <c r="BB934" s="9"/>
      <c r="BC934" s="9"/>
      <c r="BD934" s="9"/>
      <c r="BE934" s="9"/>
      <c r="BF934" s="9"/>
      <c r="BG934" s="9"/>
      <c r="BH934" s="9"/>
      <c r="BI934" s="9"/>
      <c r="BJ934" s="9"/>
      <c r="BK934" s="9"/>
      <c r="BL934" s="9"/>
      <c r="BM934" s="9"/>
    </row>
    <row r="935" spans="23:65">
      <c r="W935" s="9"/>
      <c r="X935" s="9"/>
      <c r="Y935" s="9"/>
      <c r="Z935" s="9"/>
      <c r="AA935" s="9"/>
      <c r="AB935" s="9"/>
      <c r="AC935" s="9"/>
      <c r="AD935" s="9"/>
      <c r="AE935" s="9"/>
      <c r="AF935" s="9"/>
      <c r="AG935" s="9"/>
      <c r="AH935" s="9"/>
      <c r="AI935" s="9"/>
      <c r="AJ935" s="9"/>
      <c r="AK935" s="9"/>
      <c r="AL935" s="9"/>
      <c r="AM935" s="9"/>
      <c r="AN935" s="9"/>
      <c r="AO935" s="9"/>
      <c r="AP935" s="9"/>
      <c r="AQ935" s="9"/>
      <c r="AR935" s="9"/>
      <c r="AS935" s="9"/>
      <c r="AT935" s="9"/>
      <c r="AU935" s="9"/>
      <c r="AV935" s="9"/>
      <c r="AW935" s="9"/>
      <c r="AX935" s="9"/>
      <c r="AY935" s="9"/>
      <c r="AZ935" s="9"/>
      <c r="BA935" s="9"/>
      <c r="BB935" s="9"/>
      <c r="BC935" s="9"/>
      <c r="BD935" s="9"/>
      <c r="BE935" s="9"/>
      <c r="BF935" s="9"/>
      <c r="BG935" s="9"/>
      <c r="BH935" s="9"/>
      <c r="BI935" s="9"/>
      <c r="BJ935" s="9"/>
      <c r="BK935" s="9"/>
      <c r="BL935" s="9"/>
      <c r="BM935" s="9"/>
    </row>
    <row r="936" spans="23:65">
      <c r="W936" s="9"/>
      <c r="X936" s="9"/>
      <c r="Y936" s="9"/>
      <c r="Z936" s="9"/>
      <c r="AA936" s="9"/>
      <c r="AB936" s="9"/>
      <c r="AC936" s="9"/>
      <c r="AD936" s="9"/>
      <c r="AE936" s="9"/>
      <c r="AF936" s="9"/>
      <c r="AG936" s="9"/>
      <c r="AH936" s="9"/>
      <c r="AI936" s="9"/>
      <c r="AJ936" s="9"/>
      <c r="AK936" s="9"/>
      <c r="AL936" s="9"/>
      <c r="AM936" s="9"/>
      <c r="AN936" s="9"/>
      <c r="AO936" s="9"/>
      <c r="AP936" s="9"/>
      <c r="AQ936" s="9"/>
      <c r="AR936" s="9"/>
      <c r="AS936" s="9"/>
      <c r="AT936" s="9"/>
      <c r="AU936" s="9"/>
      <c r="AV936" s="9"/>
      <c r="AW936" s="9"/>
      <c r="AX936" s="9"/>
      <c r="AY936" s="9"/>
      <c r="AZ936" s="9"/>
      <c r="BA936" s="9"/>
      <c r="BB936" s="9"/>
      <c r="BC936" s="9"/>
      <c r="BD936" s="9"/>
      <c r="BE936" s="9"/>
      <c r="BF936" s="9"/>
      <c r="BG936" s="9"/>
      <c r="BH936" s="9"/>
      <c r="BI936" s="9"/>
      <c r="BJ936" s="9"/>
      <c r="BK936" s="9"/>
      <c r="BL936" s="9"/>
      <c r="BM936" s="9"/>
    </row>
    <row r="937" spans="23:65">
      <c r="W937" s="9"/>
      <c r="X937" s="9"/>
      <c r="Y937" s="9"/>
      <c r="Z937" s="9"/>
      <c r="AA937" s="9"/>
      <c r="AB937" s="9"/>
      <c r="AC937" s="9"/>
      <c r="AD937" s="9"/>
      <c r="AE937" s="9"/>
      <c r="AF937" s="9"/>
      <c r="AG937" s="9"/>
      <c r="AH937" s="9"/>
      <c r="AI937" s="9"/>
      <c r="AJ937" s="9"/>
      <c r="AK937" s="9"/>
      <c r="AL937" s="9"/>
      <c r="AM937" s="9"/>
      <c r="AN937" s="9"/>
      <c r="AO937" s="9"/>
      <c r="AP937" s="9"/>
      <c r="AQ937" s="9"/>
      <c r="AR937" s="9"/>
      <c r="AS937" s="9"/>
      <c r="AT937" s="9"/>
      <c r="AU937" s="9"/>
      <c r="AV937" s="9"/>
      <c r="AW937" s="9"/>
      <c r="AX937" s="9"/>
      <c r="AY937" s="9"/>
      <c r="AZ937" s="9"/>
      <c r="BA937" s="9"/>
      <c r="BB937" s="9"/>
      <c r="BC937" s="9"/>
      <c r="BD937" s="9"/>
      <c r="BE937" s="9"/>
      <c r="BF937" s="9"/>
      <c r="BG937" s="9"/>
      <c r="BH937" s="9"/>
      <c r="BI937" s="9"/>
      <c r="BJ937" s="9"/>
      <c r="BK937" s="9"/>
      <c r="BL937" s="9"/>
      <c r="BM937" s="9"/>
    </row>
    <row r="938" spans="23:65">
      <c r="W938" s="9"/>
      <c r="X938" s="9"/>
      <c r="Y938" s="9"/>
      <c r="Z938" s="9"/>
      <c r="AA938" s="9"/>
      <c r="AB938" s="9"/>
      <c r="AC938" s="9"/>
      <c r="AD938" s="9"/>
      <c r="AE938" s="9"/>
      <c r="AF938" s="9"/>
      <c r="AG938" s="9"/>
      <c r="AH938" s="9"/>
      <c r="AI938" s="9"/>
      <c r="AJ938" s="9"/>
      <c r="AK938" s="9"/>
      <c r="AL938" s="9"/>
      <c r="AM938" s="9"/>
      <c r="AN938" s="9"/>
      <c r="AO938" s="9"/>
      <c r="AP938" s="9"/>
      <c r="AQ938" s="9"/>
      <c r="AR938" s="9"/>
      <c r="AS938" s="9"/>
      <c r="AT938" s="9"/>
      <c r="AU938" s="9"/>
      <c r="AV938" s="9"/>
      <c r="AW938" s="9"/>
      <c r="AX938" s="9"/>
      <c r="AY938" s="9"/>
      <c r="AZ938" s="9"/>
      <c r="BA938" s="9"/>
      <c r="BB938" s="9"/>
      <c r="BC938" s="9"/>
      <c r="BD938" s="9"/>
      <c r="BE938" s="9"/>
      <c r="BF938" s="9"/>
      <c r="BG938" s="9"/>
      <c r="BH938" s="9"/>
      <c r="BI938" s="9"/>
      <c r="BJ938" s="9"/>
      <c r="BK938" s="9"/>
      <c r="BL938" s="9"/>
      <c r="BM938" s="9"/>
    </row>
    <row r="939" spans="23:65">
      <c r="W939" s="9"/>
      <c r="X939" s="9"/>
      <c r="Y939" s="9"/>
      <c r="Z939" s="9"/>
      <c r="AA939" s="9"/>
      <c r="AB939" s="9"/>
      <c r="AC939" s="9"/>
      <c r="AD939" s="9"/>
      <c r="AE939" s="9"/>
      <c r="AF939" s="9"/>
      <c r="AG939" s="9"/>
      <c r="AH939" s="9"/>
      <c r="AI939" s="9"/>
      <c r="AJ939" s="9"/>
      <c r="AK939" s="9"/>
      <c r="AL939" s="9"/>
      <c r="AM939" s="9"/>
      <c r="AN939" s="9"/>
      <c r="AO939" s="9"/>
      <c r="AP939" s="9"/>
      <c r="AQ939" s="9"/>
      <c r="AR939" s="9"/>
      <c r="AS939" s="9"/>
      <c r="AT939" s="9"/>
      <c r="AU939" s="9"/>
      <c r="AV939" s="9"/>
      <c r="AW939" s="9"/>
      <c r="AX939" s="9"/>
      <c r="AY939" s="9"/>
      <c r="AZ939" s="9"/>
      <c r="BA939" s="9"/>
      <c r="BB939" s="9"/>
      <c r="BC939" s="9"/>
      <c r="BD939" s="9"/>
      <c r="BE939" s="9"/>
      <c r="BF939" s="9"/>
      <c r="BG939" s="9"/>
      <c r="BH939" s="9"/>
      <c r="BI939" s="9"/>
      <c r="BJ939" s="9"/>
      <c r="BK939" s="9"/>
      <c r="BL939" s="9"/>
      <c r="BM939" s="9"/>
    </row>
    <row r="940" spans="23:65">
      <c r="W940" s="9"/>
      <c r="X940" s="9"/>
      <c r="Y940" s="9"/>
      <c r="Z940" s="9"/>
      <c r="AA940" s="9"/>
      <c r="AB940" s="9"/>
      <c r="AC940" s="9"/>
      <c r="AD940" s="9"/>
      <c r="AE940" s="9"/>
      <c r="AF940" s="9"/>
      <c r="AG940" s="9"/>
      <c r="AH940" s="9"/>
      <c r="AI940" s="9"/>
      <c r="AJ940" s="9"/>
      <c r="AK940" s="9"/>
      <c r="AL940" s="9"/>
      <c r="AM940" s="9"/>
      <c r="AN940" s="9"/>
      <c r="AO940" s="9"/>
      <c r="AP940" s="9"/>
      <c r="AQ940" s="9"/>
      <c r="AR940" s="9"/>
      <c r="AS940" s="9"/>
      <c r="AT940" s="9"/>
      <c r="AU940" s="9"/>
      <c r="AV940" s="9"/>
      <c r="AW940" s="9"/>
      <c r="AX940" s="9"/>
      <c r="AY940" s="9"/>
      <c r="AZ940" s="9"/>
      <c r="BA940" s="9"/>
      <c r="BB940" s="9"/>
      <c r="BC940" s="9"/>
      <c r="BD940" s="9"/>
      <c r="BE940" s="9"/>
      <c r="BF940" s="9"/>
      <c r="BG940" s="9"/>
      <c r="BH940" s="9"/>
      <c r="BI940" s="9"/>
      <c r="BJ940" s="9"/>
      <c r="BK940" s="9"/>
      <c r="BL940" s="9"/>
      <c r="BM940" s="9"/>
    </row>
    <row r="941" spans="23:65">
      <c r="W941" s="9"/>
      <c r="X941" s="9"/>
      <c r="Y941" s="9"/>
      <c r="Z941" s="9"/>
      <c r="AA941" s="9"/>
      <c r="AB941" s="9"/>
      <c r="AC941" s="9"/>
      <c r="AD941" s="9"/>
      <c r="AE941" s="9"/>
      <c r="AF941" s="9"/>
      <c r="AG941" s="9"/>
      <c r="AH941" s="9"/>
      <c r="AI941" s="9"/>
      <c r="AJ941" s="9"/>
      <c r="AK941" s="9"/>
      <c r="AL941" s="9"/>
      <c r="AM941" s="9"/>
      <c r="AN941" s="9"/>
      <c r="AO941" s="9"/>
      <c r="AP941" s="9"/>
      <c r="AQ941" s="9"/>
      <c r="AR941" s="9"/>
      <c r="AS941" s="9"/>
      <c r="AT941" s="9"/>
      <c r="AU941" s="9"/>
      <c r="AV941" s="9"/>
      <c r="AW941" s="9"/>
      <c r="AX941" s="9"/>
      <c r="AY941" s="9"/>
      <c r="AZ941" s="9"/>
      <c r="BA941" s="9"/>
      <c r="BB941" s="9"/>
      <c r="BC941" s="9"/>
      <c r="BD941" s="9"/>
      <c r="BE941" s="9"/>
      <c r="BF941" s="9"/>
      <c r="BG941" s="9"/>
      <c r="BH941" s="9"/>
      <c r="BI941" s="9"/>
      <c r="BJ941" s="9"/>
      <c r="BK941" s="9"/>
      <c r="BL941" s="9"/>
      <c r="BM941" s="9"/>
    </row>
    <row r="942" spans="23:65">
      <c r="W942" s="9"/>
      <c r="X942" s="9"/>
      <c r="Y942" s="9"/>
      <c r="Z942" s="9"/>
      <c r="AA942" s="9"/>
      <c r="AB942" s="9"/>
      <c r="AC942" s="9"/>
      <c r="AD942" s="9"/>
      <c r="AE942" s="9"/>
      <c r="AF942" s="9"/>
      <c r="AG942" s="9"/>
      <c r="AH942" s="9"/>
      <c r="AI942" s="9"/>
      <c r="AJ942" s="9"/>
      <c r="AK942" s="9"/>
      <c r="AL942" s="9"/>
      <c r="AM942" s="9"/>
      <c r="AN942" s="9"/>
      <c r="AO942" s="9"/>
      <c r="AP942" s="9"/>
      <c r="AQ942" s="9"/>
      <c r="AR942" s="9"/>
      <c r="AS942" s="9"/>
      <c r="AT942" s="9"/>
      <c r="AU942" s="9"/>
      <c r="AV942" s="9"/>
      <c r="AW942" s="9"/>
      <c r="AX942" s="9"/>
      <c r="AY942" s="9"/>
      <c r="AZ942" s="9"/>
      <c r="BA942" s="9"/>
      <c r="BB942" s="9"/>
      <c r="BC942" s="9"/>
      <c r="BD942" s="9"/>
      <c r="BE942" s="9"/>
      <c r="BF942" s="9"/>
      <c r="BG942" s="9"/>
      <c r="BH942" s="9"/>
      <c r="BI942" s="9"/>
      <c r="BJ942" s="9"/>
      <c r="BK942" s="9"/>
      <c r="BL942" s="9"/>
      <c r="BM942" s="9"/>
    </row>
    <row r="943" spans="23:65">
      <c r="W943" s="9"/>
      <c r="X943" s="9"/>
      <c r="Y943" s="9"/>
      <c r="Z943" s="9"/>
      <c r="AA943" s="9"/>
      <c r="AB943" s="9"/>
      <c r="AC943" s="9"/>
      <c r="AD943" s="9"/>
      <c r="AE943" s="9"/>
      <c r="AF943" s="9"/>
      <c r="AG943" s="9"/>
      <c r="AH943" s="9"/>
      <c r="AI943" s="9"/>
      <c r="AJ943" s="9"/>
      <c r="AK943" s="9"/>
      <c r="AL943" s="9"/>
      <c r="AM943" s="9"/>
      <c r="AN943" s="9"/>
      <c r="AO943" s="9"/>
      <c r="AP943" s="9"/>
      <c r="AQ943" s="9"/>
      <c r="AR943" s="9"/>
      <c r="AS943" s="9"/>
      <c r="AT943" s="9"/>
      <c r="AU943" s="9"/>
      <c r="AV943" s="9"/>
      <c r="AW943" s="9"/>
      <c r="AX943" s="9"/>
      <c r="AY943" s="9"/>
      <c r="AZ943" s="9"/>
      <c r="BA943" s="9"/>
      <c r="BB943" s="9"/>
      <c r="BC943" s="9"/>
      <c r="BD943" s="9"/>
      <c r="BE943" s="9"/>
      <c r="BF943" s="9"/>
      <c r="BG943" s="9"/>
      <c r="BH943" s="9"/>
      <c r="BI943" s="9"/>
      <c r="BJ943" s="9"/>
      <c r="BK943" s="9"/>
      <c r="BL943" s="9"/>
      <c r="BM943" s="9"/>
    </row>
    <row r="944" spans="23:65">
      <c r="W944" s="9"/>
      <c r="X944" s="9"/>
      <c r="Y944" s="9"/>
      <c r="Z944" s="9"/>
      <c r="AA944" s="9"/>
      <c r="AB944" s="9"/>
      <c r="AC944" s="9"/>
      <c r="AD944" s="9"/>
      <c r="AE944" s="9"/>
      <c r="AF944" s="9"/>
      <c r="AG944" s="9"/>
      <c r="AH944" s="9"/>
      <c r="AI944" s="9"/>
      <c r="AJ944" s="9"/>
      <c r="AK944" s="9"/>
      <c r="AL944" s="9"/>
      <c r="AM944" s="9"/>
      <c r="AN944" s="9"/>
      <c r="AO944" s="9"/>
      <c r="AP944" s="9"/>
      <c r="AQ944" s="9"/>
      <c r="AR944" s="9"/>
      <c r="AS944" s="9"/>
      <c r="AT944" s="9"/>
      <c r="AU944" s="9"/>
      <c r="AV944" s="9"/>
      <c r="AW944" s="9"/>
      <c r="AX944" s="9"/>
      <c r="AY944" s="9"/>
      <c r="AZ944" s="9"/>
      <c r="BA944" s="9"/>
      <c r="BB944" s="9"/>
      <c r="BC944" s="9"/>
      <c r="BD944" s="9"/>
      <c r="BE944" s="9"/>
      <c r="BF944" s="9"/>
      <c r="BG944" s="9"/>
      <c r="BH944" s="9"/>
      <c r="BI944" s="9"/>
      <c r="BJ944" s="9"/>
      <c r="BK944" s="9"/>
      <c r="BL944" s="9"/>
      <c r="BM944" s="9"/>
    </row>
    <row r="945" spans="23:65">
      <c r="W945" s="9"/>
      <c r="X945" s="9"/>
      <c r="Y945" s="9"/>
      <c r="Z945" s="9"/>
      <c r="AA945" s="9"/>
      <c r="AB945" s="9"/>
      <c r="AC945" s="9"/>
      <c r="AD945" s="9"/>
      <c r="AE945" s="9"/>
      <c r="AF945" s="9"/>
      <c r="AG945" s="9"/>
      <c r="AH945" s="9"/>
      <c r="AI945" s="9"/>
      <c r="AJ945" s="9"/>
      <c r="AK945" s="9"/>
      <c r="AL945" s="9"/>
      <c r="AM945" s="9"/>
      <c r="AN945" s="9"/>
      <c r="AO945" s="9"/>
      <c r="AP945" s="9"/>
      <c r="AQ945" s="9"/>
      <c r="AR945" s="9"/>
      <c r="AS945" s="9"/>
      <c r="AT945" s="9"/>
      <c r="AU945" s="9"/>
      <c r="AV945" s="9"/>
      <c r="AW945" s="9"/>
      <c r="AX945" s="9"/>
      <c r="AY945" s="9"/>
      <c r="AZ945" s="9"/>
      <c r="BA945" s="9"/>
      <c r="BB945" s="9"/>
      <c r="BC945" s="9"/>
      <c r="BD945" s="9"/>
      <c r="BE945" s="9"/>
      <c r="BF945" s="9"/>
      <c r="BG945" s="9"/>
      <c r="BH945" s="9"/>
      <c r="BI945" s="9"/>
      <c r="BJ945" s="9"/>
      <c r="BK945" s="9"/>
      <c r="BL945" s="9"/>
      <c r="BM945" s="9"/>
    </row>
    <row r="946" spans="23:65">
      <c r="W946" s="9"/>
      <c r="X946" s="9"/>
      <c r="Y946" s="9"/>
      <c r="Z946" s="9"/>
      <c r="AA946" s="9"/>
      <c r="AB946" s="9"/>
      <c r="AC946" s="9"/>
      <c r="AD946" s="9"/>
      <c r="AE946" s="9"/>
      <c r="AF946" s="9"/>
      <c r="AG946" s="9"/>
      <c r="AH946" s="9"/>
      <c r="AI946" s="9"/>
      <c r="AJ946" s="9"/>
      <c r="AK946" s="9"/>
      <c r="AL946" s="9"/>
      <c r="AM946" s="9"/>
      <c r="AN946" s="9"/>
      <c r="AO946" s="9"/>
      <c r="AP946" s="9"/>
      <c r="AQ946" s="9"/>
      <c r="AR946" s="9"/>
      <c r="AS946" s="9"/>
      <c r="AT946" s="9"/>
      <c r="AU946" s="9"/>
      <c r="AV946" s="9"/>
      <c r="AW946" s="9"/>
      <c r="AX946" s="9"/>
      <c r="AY946" s="9"/>
      <c r="AZ946" s="9"/>
      <c r="BA946" s="9"/>
      <c r="BB946" s="9"/>
      <c r="BC946" s="9"/>
      <c r="BD946" s="9"/>
      <c r="BE946" s="9"/>
      <c r="BF946" s="9"/>
      <c r="BG946" s="9"/>
      <c r="BH946" s="9"/>
      <c r="BI946" s="9"/>
      <c r="BJ946" s="9"/>
      <c r="BK946" s="9"/>
      <c r="BL946" s="9"/>
      <c r="BM946" s="9"/>
    </row>
    <row r="947" spans="23:65">
      <c r="W947" s="9"/>
      <c r="X947" s="9"/>
      <c r="Y947" s="9"/>
      <c r="Z947" s="9"/>
      <c r="AA947" s="9"/>
      <c r="AB947" s="9"/>
      <c r="AC947" s="9"/>
      <c r="AD947" s="9"/>
      <c r="AE947" s="9"/>
      <c r="AF947" s="9"/>
      <c r="AG947" s="9"/>
      <c r="AH947" s="9"/>
      <c r="AI947" s="9"/>
      <c r="AJ947" s="9"/>
      <c r="AK947" s="9"/>
      <c r="AL947" s="9"/>
      <c r="AM947" s="9"/>
      <c r="AN947" s="9"/>
      <c r="AO947" s="9"/>
      <c r="AP947" s="9"/>
      <c r="AQ947" s="9"/>
      <c r="AR947" s="9"/>
      <c r="AS947" s="9"/>
      <c r="AT947" s="9"/>
      <c r="AU947" s="9"/>
      <c r="AV947" s="9"/>
      <c r="AW947" s="9"/>
      <c r="AX947" s="9"/>
      <c r="AY947" s="9"/>
      <c r="AZ947" s="9"/>
      <c r="BA947" s="9"/>
      <c r="BB947" s="9"/>
      <c r="BC947" s="9"/>
      <c r="BD947" s="9"/>
      <c r="BE947" s="9"/>
      <c r="BF947" s="9"/>
      <c r="BG947" s="9"/>
      <c r="BH947" s="9"/>
      <c r="BI947" s="9"/>
      <c r="BJ947" s="9"/>
      <c r="BK947" s="9"/>
      <c r="BL947" s="9"/>
      <c r="BM947" s="9"/>
    </row>
    <row r="948" spans="23:65">
      <c r="W948" s="9"/>
      <c r="X948" s="9"/>
      <c r="Y948" s="9"/>
      <c r="Z948" s="9"/>
      <c r="AA948" s="9"/>
      <c r="AB948" s="9"/>
      <c r="AC948" s="9"/>
      <c r="AD948" s="9"/>
      <c r="AE948" s="9"/>
      <c r="AF948" s="9"/>
      <c r="AG948" s="9"/>
      <c r="AH948" s="9"/>
      <c r="AI948" s="9"/>
      <c r="AJ948" s="9"/>
      <c r="AK948" s="9"/>
      <c r="AL948" s="9"/>
      <c r="AM948" s="9"/>
      <c r="AN948" s="9"/>
      <c r="AO948" s="9"/>
      <c r="AP948" s="9"/>
      <c r="AQ948" s="9"/>
      <c r="AR948" s="9"/>
      <c r="AS948" s="9"/>
      <c r="AT948" s="9"/>
      <c r="AU948" s="9"/>
      <c r="AV948" s="9"/>
      <c r="AW948" s="9"/>
      <c r="AX948" s="9"/>
      <c r="AY948" s="9"/>
      <c r="AZ948" s="9"/>
      <c r="BA948" s="9"/>
      <c r="BB948" s="9"/>
      <c r="BC948" s="9"/>
      <c r="BD948" s="9"/>
      <c r="BE948" s="9"/>
      <c r="BF948" s="9"/>
      <c r="BG948" s="9"/>
      <c r="BH948" s="9"/>
      <c r="BI948" s="9"/>
      <c r="BJ948" s="9"/>
      <c r="BK948" s="9"/>
      <c r="BL948" s="9"/>
      <c r="BM948" s="9"/>
    </row>
    <row r="949" spans="23:65">
      <c r="W949" s="9"/>
      <c r="X949" s="9"/>
      <c r="Y949" s="9"/>
      <c r="Z949" s="9"/>
      <c r="AA949" s="9"/>
      <c r="AB949" s="9"/>
      <c r="AC949" s="9"/>
      <c r="AD949" s="9"/>
      <c r="AE949" s="9"/>
      <c r="AF949" s="9"/>
      <c r="AG949" s="9"/>
      <c r="AH949" s="9"/>
      <c r="AI949" s="9"/>
      <c r="AJ949" s="9"/>
      <c r="AK949" s="9"/>
      <c r="AL949" s="9"/>
      <c r="AM949" s="9"/>
      <c r="AN949" s="9"/>
      <c r="AO949" s="9"/>
      <c r="AP949" s="9"/>
      <c r="AQ949" s="9"/>
      <c r="AR949" s="9"/>
      <c r="AS949" s="9"/>
      <c r="AT949" s="9"/>
      <c r="AU949" s="9"/>
      <c r="AV949" s="9"/>
      <c r="AW949" s="9"/>
      <c r="AX949" s="9"/>
      <c r="AY949" s="9"/>
      <c r="AZ949" s="9"/>
      <c r="BA949" s="9"/>
      <c r="BB949" s="9"/>
      <c r="BC949" s="9"/>
      <c r="BD949" s="9"/>
      <c r="BE949" s="9"/>
      <c r="BF949" s="9"/>
      <c r="BG949" s="9"/>
      <c r="BH949" s="9"/>
      <c r="BI949" s="9"/>
      <c r="BJ949" s="9"/>
      <c r="BK949" s="9"/>
      <c r="BL949" s="9"/>
      <c r="BM949" s="9"/>
    </row>
    <row r="950" spans="23:65">
      <c r="W950" s="9"/>
      <c r="X950" s="9"/>
      <c r="Y950" s="9"/>
      <c r="Z950" s="9"/>
      <c r="AA950" s="9"/>
      <c r="AB950" s="9"/>
      <c r="AC950" s="9"/>
      <c r="AD950" s="9"/>
      <c r="AE950" s="9"/>
      <c r="AF950" s="9"/>
      <c r="AG950" s="9"/>
      <c r="AH950" s="9"/>
      <c r="AI950" s="9"/>
      <c r="AJ950" s="9"/>
      <c r="AK950" s="9"/>
      <c r="AL950" s="9"/>
      <c r="AM950" s="9"/>
      <c r="AN950" s="9"/>
      <c r="AO950" s="9"/>
      <c r="AP950" s="9"/>
      <c r="AQ950" s="9"/>
      <c r="AR950" s="9"/>
      <c r="AS950" s="9"/>
      <c r="AT950" s="9"/>
      <c r="AU950" s="9"/>
      <c r="AV950" s="9"/>
      <c r="AW950" s="9"/>
      <c r="AX950" s="9"/>
      <c r="AY950" s="9"/>
      <c r="AZ950" s="9"/>
      <c r="BA950" s="9"/>
      <c r="BB950" s="9"/>
      <c r="BC950" s="9"/>
      <c r="BD950" s="9"/>
      <c r="BE950" s="9"/>
      <c r="BF950" s="9"/>
      <c r="BG950" s="9"/>
      <c r="BH950" s="9"/>
      <c r="BI950" s="9"/>
      <c r="BJ950" s="9"/>
      <c r="BK950" s="9"/>
      <c r="BL950" s="9"/>
      <c r="BM950" s="9"/>
    </row>
    <row r="951" spans="23:65">
      <c r="W951" s="9"/>
      <c r="X951" s="9"/>
      <c r="Y951" s="9"/>
      <c r="Z951" s="9"/>
      <c r="AA951" s="9"/>
      <c r="AB951" s="9"/>
      <c r="AC951" s="9"/>
      <c r="AD951" s="9"/>
      <c r="AE951" s="9"/>
      <c r="AF951" s="9"/>
      <c r="AG951" s="9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  <c r="AS951" s="9"/>
      <c r="AT951" s="9"/>
      <c r="AU951" s="9"/>
      <c r="AV951" s="9"/>
      <c r="AW951" s="9"/>
      <c r="AX951" s="9"/>
      <c r="AY951" s="9"/>
      <c r="AZ951" s="9"/>
      <c r="BA951" s="9"/>
      <c r="BB951" s="9"/>
      <c r="BC951" s="9"/>
      <c r="BD951" s="9"/>
      <c r="BE951" s="9"/>
      <c r="BF951" s="9"/>
      <c r="BG951" s="9"/>
      <c r="BH951" s="9"/>
      <c r="BI951" s="9"/>
      <c r="BJ951" s="9"/>
      <c r="BK951" s="9"/>
      <c r="BL951" s="9"/>
      <c r="BM951" s="9"/>
    </row>
    <row r="952" spans="23:65">
      <c r="W952" s="9"/>
      <c r="X952" s="9"/>
      <c r="Y952" s="9"/>
      <c r="Z952" s="9"/>
      <c r="AA952" s="9"/>
      <c r="AB952" s="9"/>
      <c r="AC952" s="9"/>
      <c r="AD952" s="9"/>
      <c r="AE952" s="9"/>
      <c r="AF952" s="9"/>
      <c r="AG952" s="9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  <c r="AS952" s="9"/>
      <c r="AT952" s="9"/>
      <c r="AU952" s="9"/>
      <c r="AV952" s="9"/>
      <c r="AW952" s="9"/>
      <c r="AX952" s="9"/>
      <c r="AY952" s="9"/>
      <c r="AZ952" s="9"/>
      <c r="BA952" s="9"/>
      <c r="BB952" s="9"/>
      <c r="BC952" s="9"/>
      <c r="BD952" s="9"/>
      <c r="BE952" s="9"/>
      <c r="BF952" s="9"/>
      <c r="BG952" s="9"/>
      <c r="BH952" s="9"/>
      <c r="BI952" s="9"/>
      <c r="BJ952" s="9"/>
      <c r="BK952" s="9"/>
      <c r="BL952" s="9"/>
      <c r="BM952" s="9"/>
    </row>
    <row r="953" spans="23:65">
      <c r="W953" s="9"/>
      <c r="X953" s="9"/>
      <c r="Y953" s="9"/>
      <c r="Z953" s="9"/>
      <c r="AA953" s="9"/>
      <c r="AB953" s="9"/>
      <c r="AC953" s="9"/>
      <c r="AD953" s="9"/>
      <c r="AE953" s="9"/>
      <c r="AF953" s="9"/>
      <c r="AG953" s="9"/>
      <c r="AH953" s="9"/>
      <c r="AI953" s="9"/>
      <c r="AJ953" s="9"/>
      <c r="AK953" s="9"/>
      <c r="AL953" s="9"/>
      <c r="AM953" s="9"/>
      <c r="AN953" s="9"/>
      <c r="AO953" s="9"/>
      <c r="AP953" s="9"/>
      <c r="AQ953" s="9"/>
      <c r="AR953" s="9"/>
      <c r="AS953" s="9"/>
      <c r="AT953" s="9"/>
      <c r="AU953" s="9"/>
      <c r="AV953" s="9"/>
      <c r="AW953" s="9"/>
      <c r="AX953" s="9"/>
      <c r="AY953" s="9"/>
      <c r="AZ953" s="9"/>
      <c r="BA953" s="9"/>
      <c r="BB953" s="9"/>
      <c r="BC953" s="9"/>
      <c r="BD953" s="9"/>
      <c r="BE953" s="9"/>
      <c r="BF953" s="9"/>
      <c r="BG953" s="9"/>
      <c r="BH953" s="9"/>
      <c r="BI953" s="9"/>
      <c r="BJ953" s="9"/>
      <c r="BK953" s="9"/>
      <c r="BL953" s="9"/>
      <c r="BM953" s="9"/>
    </row>
    <row r="954" spans="23:65">
      <c r="W954" s="9"/>
      <c r="X954" s="9"/>
      <c r="Y954" s="9"/>
      <c r="Z954" s="9"/>
      <c r="AA954" s="9"/>
      <c r="AB954" s="9"/>
      <c r="AC954" s="9"/>
      <c r="AD954" s="9"/>
      <c r="AE954" s="9"/>
      <c r="AF954" s="9"/>
      <c r="AG954" s="9"/>
      <c r="AH954" s="9"/>
      <c r="AI954" s="9"/>
      <c r="AJ954" s="9"/>
      <c r="AK954" s="9"/>
      <c r="AL954" s="9"/>
      <c r="AM954" s="9"/>
      <c r="AN954" s="9"/>
      <c r="AO954" s="9"/>
      <c r="AP954" s="9"/>
      <c r="AQ954" s="9"/>
      <c r="AR954" s="9"/>
      <c r="AS954" s="9"/>
      <c r="AT954" s="9"/>
      <c r="AU954" s="9"/>
      <c r="AV954" s="9"/>
      <c r="AW954" s="9"/>
      <c r="AX954" s="9"/>
      <c r="AY954" s="9"/>
      <c r="AZ954" s="9"/>
      <c r="BA954" s="9"/>
      <c r="BB954" s="9"/>
      <c r="BC954" s="9"/>
      <c r="BD954" s="9"/>
      <c r="BE954" s="9"/>
      <c r="BF954" s="9"/>
      <c r="BG954" s="9"/>
      <c r="BH954" s="9"/>
      <c r="BI954" s="9"/>
      <c r="BJ954" s="9"/>
      <c r="BK954" s="9"/>
      <c r="BL954" s="9"/>
      <c r="BM954" s="9"/>
    </row>
    <row r="955" spans="23:65">
      <c r="W955" s="9"/>
      <c r="X955" s="9"/>
      <c r="Y955" s="9"/>
      <c r="Z955" s="9"/>
      <c r="AA955" s="9"/>
      <c r="AB955" s="9"/>
      <c r="AC955" s="9"/>
      <c r="AD955" s="9"/>
      <c r="AE955" s="9"/>
      <c r="AF955" s="9"/>
      <c r="AG955" s="9"/>
      <c r="AH955" s="9"/>
      <c r="AI955" s="9"/>
      <c r="AJ955" s="9"/>
      <c r="AK955" s="9"/>
      <c r="AL955" s="9"/>
      <c r="AM955" s="9"/>
      <c r="AN955" s="9"/>
      <c r="AO955" s="9"/>
      <c r="AP955" s="9"/>
      <c r="AQ955" s="9"/>
      <c r="AR955" s="9"/>
      <c r="AS955" s="9"/>
      <c r="AT955" s="9"/>
      <c r="AU955" s="9"/>
      <c r="AV955" s="9"/>
      <c r="AW955" s="9"/>
      <c r="AX955" s="9"/>
      <c r="AY955" s="9"/>
      <c r="AZ955" s="9"/>
      <c r="BA955" s="9"/>
      <c r="BB955" s="9"/>
      <c r="BC955" s="9"/>
      <c r="BD955" s="9"/>
      <c r="BE955" s="9"/>
      <c r="BF955" s="9"/>
      <c r="BG955" s="9"/>
      <c r="BH955" s="9"/>
      <c r="BI955" s="9"/>
      <c r="BJ955" s="9"/>
      <c r="BK955" s="9"/>
      <c r="BL955" s="9"/>
      <c r="BM955" s="9"/>
    </row>
    <row r="956" spans="23:65">
      <c r="W956" s="9"/>
      <c r="X956" s="9"/>
      <c r="Y956" s="9"/>
      <c r="Z956" s="9"/>
      <c r="AA956" s="9"/>
      <c r="AB956" s="9"/>
      <c r="AC956" s="9"/>
      <c r="AD956" s="9"/>
      <c r="AE956" s="9"/>
      <c r="AF956" s="9"/>
      <c r="AG956" s="9"/>
      <c r="AH956" s="9"/>
      <c r="AI956" s="9"/>
      <c r="AJ956" s="9"/>
      <c r="AK956" s="9"/>
      <c r="AL956" s="9"/>
      <c r="AM956" s="9"/>
      <c r="AN956" s="9"/>
      <c r="AO956" s="9"/>
      <c r="AP956" s="9"/>
      <c r="AQ956" s="9"/>
      <c r="AR956" s="9"/>
      <c r="AS956" s="9"/>
      <c r="AT956" s="9"/>
      <c r="AU956" s="9"/>
      <c r="AV956" s="9"/>
      <c r="AW956" s="9"/>
      <c r="AX956" s="9"/>
      <c r="AY956" s="9"/>
      <c r="AZ956" s="9"/>
      <c r="BA956" s="9"/>
      <c r="BB956" s="9"/>
      <c r="BC956" s="9"/>
      <c r="BD956" s="9"/>
      <c r="BE956" s="9"/>
      <c r="BF956" s="9"/>
      <c r="BG956" s="9"/>
      <c r="BH956" s="9"/>
      <c r="BI956" s="9"/>
      <c r="BJ956" s="9"/>
      <c r="BK956" s="9"/>
      <c r="BL956" s="9"/>
      <c r="BM956" s="9"/>
    </row>
    <row r="957" spans="23:65">
      <c r="W957" s="9"/>
      <c r="X957" s="9"/>
      <c r="Y957" s="9"/>
      <c r="Z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  <c r="AS957" s="9"/>
      <c r="AT957" s="9"/>
      <c r="AU957" s="9"/>
      <c r="AV957" s="9"/>
      <c r="AW957" s="9"/>
      <c r="AX957" s="9"/>
      <c r="AY957" s="9"/>
      <c r="AZ957" s="9"/>
      <c r="BA957" s="9"/>
      <c r="BB957" s="9"/>
      <c r="BC957" s="9"/>
      <c r="BD957" s="9"/>
      <c r="BE957" s="9"/>
      <c r="BF957" s="9"/>
      <c r="BG957" s="9"/>
      <c r="BH957" s="9"/>
      <c r="BI957" s="9"/>
      <c r="BJ957" s="9"/>
      <c r="BK957" s="9"/>
      <c r="BL957" s="9"/>
      <c r="BM957" s="9"/>
    </row>
    <row r="958" spans="23:65">
      <c r="W958" s="9"/>
      <c r="X958" s="9"/>
      <c r="Y958" s="9"/>
      <c r="Z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  <c r="AS958" s="9"/>
      <c r="AT958" s="9"/>
      <c r="AU958" s="9"/>
      <c r="AV958" s="9"/>
      <c r="AW958" s="9"/>
      <c r="AX958" s="9"/>
      <c r="AY958" s="9"/>
      <c r="AZ958" s="9"/>
      <c r="BA958" s="9"/>
      <c r="BB958" s="9"/>
      <c r="BC958" s="9"/>
      <c r="BD958" s="9"/>
      <c r="BE958" s="9"/>
      <c r="BF958" s="9"/>
      <c r="BG958" s="9"/>
      <c r="BH958" s="9"/>
      <c r="BI958" s="9"/>
      <c r="BJ958" s="9"/>
      <c r="BK958" s="9"/>
      <c r="BL958" s="9"/>
      <c r="BM958" s="9"/>
    </row>
    <row r="959" spans="23:65">
      <c r="W959" s="9"/>
      <c r="X959" s="9"/>
      <c r="Y959" s="9"/>
      <c r="Z959" s="9"/>
      <c r="AA959" s="9"/>
      <c r="AB959" s="9"/>
      <c r="AC959" s="9"/>
      <c r="AD959" s="9"/>
      <c r="AE959" s="9"/>
      <c r="AF959" s="9"/>
      <c r="AG959" s="9"/>
      <c r="AH959" s="9"/>
      <c r="AI959" s="9"/>
      <c r="AJ959" s="9"/>
      <c r="AK959" s="9"/>
      <c r="AL959" s="9"/>
      <c r="AM959" s="9"/>
      <c r="AN959" s="9"/>
      <c r="AO959" s="9"/>
      <c r="AP959" s="9"/>
      <c r="AQ959" s="9"/>
      <c r="AR959" s="9"/>
      <c r="AS959" s="9"/>
      <c r="AT959" s="9"/>
      <c r="AU959" s="9"/>
      <c r="AV959" s="9"/>
      <c r="AW959" s="9"/>
      <c r="AX959" s="9"/>
      <c r="AY959" s="9"/>
      <c r="AZ959" s="9"/>
      <c r="BA959" s="9"/>
      <c r="BB959" s="9"/>
      <c r="BC959" s="9"/>
      <c r="BD959" s="9"/>
      <c r="BE959" s="9"/>
      <c r="BF959" s="9"/>
      <c r="BG959" s="9"/>
      <c r="BH959" s="9"/>
      <c r="BI959" s="9"/>
      <c r="BJ959" s="9"/>
      <c r="BK959" s="9"/>
      <c r="BL959" s="9"/>
      <c r="BM959" s="9"/>
    </row>
    <row r="960" spans="23:65">
      <c r="W960" s="9"/>
      <c r="X960" s="9"/>
      <c r="Y960" s="9"/>
      <c r="Z960" s="9"/>
      <c r="AA960" s="9"/>
      <c r="AB960" s="9"/>
      <c r="AC960" s="9"/>
      <c r="AD960" s="9"/>
      <c r="AE960" s="9"/>
      <c r="AF960" s="9"/>
      <c r="AG960" s="9"/>
      <c r="AH960" s="9"/>
      <c r="AI960" s="9"/>
      <c r="AJ960" s="9"/>
      <c r="AK960" s="9"/>
      <c r="AL960" s="9"/>
      <c r="AM960" s="9"/>
      <c r="AN960" s="9"/>
      <c r="AO960" s="9"/>
      <c r="AP960" s="9"/>
      <c r="AQ960" s="9"/>
      <c r="AR960" s="9"/>
      <c r="AS960" s="9"/>
      <c r="AT960" s="9"/>
      <c r="AU960" s="9"/>
      <c r="AV960" s="9"/>
      <c r="AW960" s="9"/>
      <c r="AX960" s="9"/>
      <c r="AY960" s="9"/>
      <c r="AZ960" s="9"/>
      <c r="BA960" s="9"/>
      <c r="BB960" s="9"/>
      <c r="BC960" s="9"/>
      <c r="BD960" s="9"/>
      <c r="BE960" s="9"/>
      <c r="BF960" s="9"/>
      <c r="BG960" s="9"/>
      <c r="BH960" s="9"/>
      <c r="BI960" s="9"/>
      <c r="BJ960" s="9"/>
      <c r="BK960" s="9"/>
      <c r="BL960" s="9"/>
      <c r="BM960" s="9"/>
    </row>
    <row r="961" spans="23:65">
      <c r="W961" s="9"/>
      <c r="X961" s="9"/>
      <c r="Y961" s="9"/>
      <c r="Z961" s="9"/>
      <c r="AA961" s="9"/>
      <c r="AB961" s="9"/>
      <c r="AC961" s="9"/>
      <c r="AD961" s="9"/>
      <c r="AE961" s="9"/>
      <c r="AF961" s="9"/>
      <c r="AG961" s="9"/>
      <c r="AH961" s="9"/>
      <c r="AI961" s="9"/>
      <c r="AJ961" s="9"/>
      <c r="AK961" s="9"/>
      <c r="AL961" s="9"/>
      <c r="AM961" s="9"/>
      <c r="AN961" s="9"/>
      <c r="AO961" s="9"/>
      <c r="AP961" s="9"/>
      <c r="AQ961" s="9"/>
      <c r="AR961" s="9"/>
      <c r="AS961" s="9"/>
      <c r="AT961" s="9"/>
      <c r="AU961" s="9"/>
      <c r="AV961" s="9"/>
      <c r="AW961" s="9"/>
      <c r="AX961" s="9"/>
      <c r="AY961" s="9"/>
      <c r="AZ961" s="9"/>
      <c r="BA961" s="9"/>
      <c r="BB961" s="9"/>
      <c r="BC961" s="9"/>
      <c r="BD961" s="9"/>
      <c r="BE961" s="9"/>
      <c r="BF961" s="9"/>
      <c r="BG961" s="9"/>
      <c r="BH961" s="9"/>
      <c r="BI961" s="9"/>
      <c r="BJ961" s="9"/>
      <c r="BK961" s="9"/>
      <c r="BL961" s="9"/>
      <c r="BM961" s="9"/>
    </row>
    <row r="962" spans="23:65">
      <c r="W962" s="9"/>
      <c r="X962" s="9"/>
      <c r="Y962" s="9"/>
      <c r="Z962" s="9"/>
      <c r="AA962" s="9"/>
      <c r="AB962" s="9"/>
      <c r="AC962" s="9"/>
      <c r="AD962" s="9"/>
      <c r="AE962" s="9"/>
      <c r="AF962" s="9"/>
      <c r="AG962" s="9"/>
      <c r="AH962" s="9"/>
      <c r="AI962" s="9"/>
      <c r="AJ962" s="9"/>
      <c r="AK962" s="9"/>
      <c r="AL962" s="9"/>
      <c r="AM962" s="9"/>
      <c r="AN962" s="9"/>
      <c r="AO962" s="9"/>
      <c r="AP962" s="9"/>
      <c r="AQ962" s="9"/>
      <c r="AR962" s="9"/>
      <c r="AS962" s="9"/>
      <c r="AT962" s="9"/>
      <c r="AU962" s="9"/>
      <c r="AV962" s="9"/>
      <c r="AW962" s="9"/>
      <c r="AX962" s="9"/>
      <c r="AY962" s="9"/>
      <c r="AZ962" s="9"/>
      <c r="BA962" s="9"/>
      <c r="BB962" s="9"/>
      <c r="BC962" s="9"/>
      <c r="BD962" s="9"/>
      <c r="BE962" s="9"/>
      <c r="BF962" s="9"/>
      <c r="BG962" s="9"/>
      <c r="BH962" s="9"/>
      <c r="BI962" s="9"/>
      <c r="BJ962" s="9"/>
      <c r="BK962" s="9"/>
      <c r="BL962" s="9"/>
      <c r="BM962" s="9"/>
    </row>
    <row r="963" spans="23:65">
      <c r="W963" s="9"/>
      <c r="X963" s="9"/>
      <c r="Y963" s="9"/>
      <c r="Z963" s="9"/>
      <c r="AA963" s="9"/>
      <c r="AB963" s="9"/>
      <c r="AC963" s="9"/>
      <c r="AD963" s="9"/>
      <c r="AE963" s="9"/>
      <c r="AF963" s="9"/>
      <c r="AG963" s="9"/>
      <c r="AH963" s="9"/>
      <c r="AI963" s="9"/>
      <c r="AJ963" s="9"/>
      <c r="AK963" s="9"/>
      <c r="AL963" s="9"/>
      <c r="AM963" s="9"/>
      <c r="AN963" s="9"/>
      <c r="AO963" s="9"/>
      <c r="AP963" s="9"/>
      <c r="AQ963" s="9"/>
      <c r="AR963" s="9"/>
      <c r="AS963" s="9"/>
      <c r="AT963" s="9"/>
      <c r="AU963" s="9"/>
      <c r="AV963" s="9"/>
      <c r="AW963" s="9"/>
      <c r="AX963" s="9"/>
      <c r="AY963" s="9"/>
      <c r="AZ963" s="9"/>
      <c r="BA963" s="9"/>
      <c r="BB963" s="9"/>
      <c r="BC963" s="9"/>
      <c r="BD963" s="9"/>
      <c r="BE963" s="9"/>
      <c r="BF963" s="9"/>
      <c r="BG963" s="9"/>
      <c r="BH963" s="9"/>
      <c r="BI963" s="9"/>
      <c r="BJ963" s="9"/>
      <c r="BK963" s="9"/>
      <c r="BL963" s="9"/>
      <c r="BM963" s="9"/>
    </row>
    <row r="964" spans="23:65">
      <c r="W964" s="9"/>
      <c r="X964" s="9"/>
      <c r="Y964" s="9"/>
      <c r="Z964" s="9"/>
      <c r="AA964" s="9"/>
      <c r="AB964" s="9"/>
      <c r="AC964" s="9"/>
      <c r="AD964" s="9"/>
      <c r="AE964" s="9"/>
      <c r="AF964" s="9"/>
      <c r="AG964" s="9"/>
      <c r="AH964" s="9"/>
      <c r="AI964" s="9"/>
      <c r="AJ964" s="9"/>
      <c r="AK964" s="9"/>
      <c r="AL964" s="9"/>
      <c r="AM964" s="9"/>
      <c r="AN964" s="9"/>
      <c r="AO964" s="9"/>
      <c r="AP964" s="9"/>
      <c r="AQ964" s="9"/>
      <c r="AR964" s="9"/>
      <c r="AS964" s="9"/>
      <c r="AT964" s="9"/>
      <c r="AU964" s="9"/>
      <c r="AV964" s="9"/>
      <c r="AW964" s="9"/>
      <c r="AX964" s="9"/>
      <c r="AY964" s="9"/>
      <c r="AZ964" s="9"/>
      <c r="BA964" s="9"/>
      <c r="BB964" s="9"/>
      <c r="BC964" s="9"/>
      <c r="BD964" s="9"/>
      <c r="BE964" s="9"/>
      <c r="BF964" s="9"/>
      <c r="BG964" s="9"/>
      <c r="BH964" s="9"/>
      <c r="BI964" s="9"/>
      <c r="BJ964" s="9"/>
      <c r="BK964" s="9"/>
      <c r="BL964" s="9"/>
      <c r="BM964" s="9"/>
    </row>
    <row r="965" spans="23:65">
      <c r="W965" s="9"/>
      <c r="X965" s="9"/>
      <c r="Y965" s="9"/>
      <c r="Z965" s="9"/>
      <c r="AA965" s="9"/>
      <c r="AB965" s="9"/>
      <c r="AC965" s="9"/>
      <c r="AD965" s="9"/>
      <c r="AE965" s="9"/>
      <c r="AF965" s="9"/>
      <c r="AG965" s="9"/>
      <c r="AH965" s="9"/>
      <c r="AI965" s="9"/>
      <c r="AJ965" s="9"/>
      <c r="AK965" s="9"/>
      <c r="AL965" s="9"/>
      <c r="AM965" s="9"/>
      <c r="AN965" s="9"/>
      <c r="AO965" s="9"/>
      <c r="AP965" s="9"/>
      <c r="AQ965" s="9"/>
      <c r="AR965" s="9"/>
      <c r="AS965" s="9"/>
      <c r="AT965" s="9"/>
      <c r="AU965" s="9"/>
      <c r="AV965" s="9"/>
      <c r="AW965" s="9"/>
      <c r="AX965" s="9"/>
      <c r="AY965" s="9"/>
      <c r="AZ965" s="9"/>
      <c r="BA965" s="9"/>
      <c r="BB965" s="9"/>
      <c r="BC965" s="9"/>
      <c r="BD965" s="9"/>
      <c r="BE965" s="9"/>
      <c r="BF965" s="9"/>
      <c r="BG965" s="9"/>
      <c r="BH965" s="9"/>
      <c r="BI965" s="9"/>
      <c r="BJ965" s="9"/>
      <c r="BK965" s="9"/>
      <c r="BL965" s="9"/>
      <c r="BM965" s="9"/>
    </row>
    <row r="966" spans="23:65">
      <c r="W966" s="9"/>
      <c r="X966" s="9"/>
      <c r="Y966" s="9"/>
      <c r="Z966" s="9"/>
      <c r="AA966" s="9"/>
      <c r="AB966" s="9"/>
      <c r="AC966" s="9"/>
      <c r="AD966" s="9"/>
      <c r="AE966" s="9"/>
      <c r="AF966" s="9"/>
      <c r="AG966" s="9"/>
      <c r="AH966" s="9"/>
      <c r="AI966" s="9"/>
      <c r="AJ966" s="9"/>
      <c r="AK966" s="9"/>
      <c r="AL966" s="9"/>
      <c r="AM966" s="9"/>
      <c r="AN966" s="9"/>
      <c r="AO966" s="9"/>
      <c r="AP966" s="9"/>
      <c r="AQ966" s="9"/>
      <c r="AR966" s="9"/>
      <c r="AS966" s="9"/>
      <c r="AT966" s="9"/>
      <c r="AU966" s="9"/>
      <c r="AV966" s="9"/>
      <c r="AW966" s="9"/>
      <c r="AX966" s="9"/>
      <c r="AY966" s="9"/>
      <c r="AZ966" s="9"/>
      <c r="BA966" s="9"/>
      <c r="BB966" s="9"/>
      <c r="BC966" s="9"/>
      <c r="BD966" s="9"/>
      <c r="BE966" s="9"/>
      <c r="BF966" s="9"/>
      <c r="BG966" s="9"/>
      <c r="BH966" s="9"/>
      <c r="BI966" s="9"/>
      <c r="BJ966" s="9"/>
      <c r="BK966" s="9"/>
      <c r="BL966" s="9"/>
      <c r="BM966" s="9"/>
    </row>
    <row r="967" spans="23:65"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  <c r="AS967" s="9"/>
      <c r="AT967" s="9"/>
      <c r="AU967" s="9"/>
      <c r="AV967" s="9"/>
      <c r="AW967" s="9"/>
      <c r="AX967" s="9"/>
      <c r="AY967" s="9"/>
      <c r="AZ967" s="9"/>
      <c r="BA967" s="9"/>
      <c r="BB967" s="9"/>
      <c r="BC967" s="9"/>
      <c r="BD967" s="9"/>
      <c r="BE967" s="9"/>
      <c r="BF967" s="9"/>
      <c r="BG967" s="9"/>
      <c r="BH967" s="9"/>
      <c r="BI967" s="9"/>
      <c r="BJ967" s="9"/>
      <c r="BK967" s="9"/>
      <c r="BL967" s="9"/>
      <c r="BM967" s="9"/>
    </row>
    <row r="968" spans="23:65"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  <c r="AS968" s="9"/>
      <c r="AT968" s="9"/>
      <c r="AU968" s="9"/>
      <c r="AV968" s="9"/>
      <c r="AW968" s="9"/>
      <c r="AX968" s="9"/>
      <c r="AY968" s="9"/>
      <c r="AZ968" s="9"/>
      <c r="BA968" s="9"/>
      <c r="BB968" s="9"/>
      <c r="BC968" s="9"/>
      <c r="BD968" s="9"/>
      <c r="BE968" s="9"/>
      <c r="BF968" s="9"/>
      <c r="BG968" s="9"/>
      <c r="BH968" s="9"/>
      <c r="BI968" s="9"/>
      <c r="BJ968" s="9"/>
      <c r="BK968" s="9"/>
      <c r="BL968" s="9"/>
      <c r="BM968" s="9"/>
    </row>
    <row r="969" spans="23:65">
      <c r="W969" s="9"/>
      <c r="X969" s="9"/>
      <c r="Y969" s="9"/>
      <c r="Z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9"/>
      <c r="AL969" s="9"/>
      <c r="AM969" s="9"/>
      <c r="AN969" s="9"/>
      <c r="AO969" s="9"/>
      <c r="AP969" s="9"/>
      <c r="AQ969" s="9"/>
      <c r="AR969" s="9"/>
      <c r="AS969" s="9"/>
      <c r="AT969" s="9"/>
      <c r="AU969" s="9"/>
      <c r="AV969" s="9"/>
      <c r="AW969" s="9"/>
      <c r="AX969" s="9"/>
      <c r="AY969" s="9"/>
      <c r="AZ969" s="9"/>
      <c r="BA969" s="9"/>
      <c r="BB969" s="9"/>
      <c r="BC969" s="9"/>
      <c r="BD969" s="9"/>
      <c r="BE969" s="9"/>
      <c r="BF969" s="9"/>
      <c r="BG969" s="9"/>
      <c r="BH969" s="9"/>
      <c r="BI969" s="9"/>
      <c r="BJ969" s="9"/>
      <c r="BK969" s="9"/>
      <c r="BL969" s="9"/>
      <c r="BM969" s="9"/>
    </row>
    <row r="970" spans="23:65">
      <c r="W970" s="9"/>
      <c r="X970" s="9"/>
      <c r="Y970" s="9"/>
      <c r="Z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9"/>
      <c r="AL970" s="9"/>
      <c r="AM970" s="9"/>
      <c r="AN970" s="9"/>
      <c r="AO970" s="9"/>
      <c r="AP970" s="9"/>
      <c r="AQ970" s="9"/>
      <c r="AR970" s="9"/>
      <c r="AS970" s="9"/>
      <c r="AT970" s="9"/>
      <c r="AU970" s="9"/>
      <c r="AV970" s="9"/>
      <c r="AW970" s="9"/>
      <c r="AX970" s="9"/>
      <c r="AY970" s="9"/>
      <c r="AZ970" s="9"/>
      <c r="BA970" s="9"/>
      <c r="BB970" s="9"/>
      <c r="BC970" s="9"/>
      <c r="BD970" s="9"/>
      <c r="BE970" s="9"/>
      <c r="BF970" s="9"/>
      <c r="BG970" s="9"/>
      <c r="BH970" s="9"/>
      <c r="BI970" s="9"/>
      <c r="BJ970" s="9"/>
      <c r="BK970" s="9"/>
      <c r="BL970" s="9"/>
      <c r="BM970" s="9"/>
    </row>
    <row r="971" spans="23:65">
      <c r="W971" s="9"/>
      <c r="X971" s="9"/>
      <c r="Y971" s="9"/>
      <c r="Z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9"/>
      <c r="AL971" s="9"/>
      <c r="AM971" s="9"/>
      <c r="AN971" s="9"/>
      <c r="AO971" s="9"/>
      <c r="AP971" s="9"/>
      <c r="AQ971" s="9"/>
      <c r="AR971" s="9"/>
      <c r="AS971" s="9"/>
      <c r="AT971" s="9"/>
      <c r="AU971" s="9"/>
      <c r="AV971" s="9"/>
      <c r="AW971" s="9"/>
      <c r="AX971" s="9"/>
      <c r="AY971" s="9"/>
      <c r="AZ971" s="9"/>
      <c r="BA971" s="9"/>
      <c r="BB971" s="9"/>
      <c r="BC971" s="9"/>
      <c r="BD971" s="9"/>
      <c r="BE971" s="9"/>
      <c r="BF971" s="9"/>
      <c r="BG971" s="9"/>
      <c r="BH971" s="9"/>
      <c r="BI971" s="9"/>
      <c r="BJ971" s="9"/>
      <c r="BK971" s="9"/>
      <c r="BL971" s="9"/>
      <c r="BM971" s="9"/>
    </row>
    <row r="972" spans="23:65">
      <c r="W972" s="9"/>
      <c r="X972" s="9"/>
      <c r="Y972" s="9"/>
      <c r="Z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9"/>
      <c r="AL972" s="9"/>
      <c r="AM972" s="9"/>
      <c r="AN972" s="9"/>
      <c r="AO972" s="9"/>
      <c r="AP972" s="9"/>
      <c r="AQ972" s="9"/>
      <c r="AR972" s="9"/>
      <c r="AS972" s="9"/>
      <c r="AT972" s="9"/>
      <c r="AU972" s="9"/>
      <c r="AV972" s="9"/>
      <c r="AW972" s="9"/>
      <c r="AX972" s="9"/>
      <c r="AY972" s="9"/>
      <c r="AZ972" s="9"/>
      <c r="BA972" s="9"/>
      <c r="BB972" s="9"/>
      <c r="BC972" s="9"/>
      <c r="BD972" s="9"/>
      <c r="BE972" s="9"/>
      <c r="BF972" s="9"/>
      <c r="BG972" s="9"/>
      <c r="BH972" s="9"/>
      <c r="BI972" s="9"/>
      <c r="BJ972" s="9"/>
      <c r="BK972" s="9"/>
      <c r="BL972" s="9"/>
      <c r="BM972" s="9"/>
    </row>
    <row r="973" spans="23:65">
      <c r="W973" s="9"/>
      <c r="X973" s="9"/>
      <c r="Y973" s="9"/>
      <c r="Z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9"/>
      <c r="AL973" s="9"/>
      <c r="AM973" s="9"/>
      <c r="AN973" s="9"/>
      <c r="AO973" s="9"/>
      <c r="AP973" s="9"/>
      <c r="AQ973" s="9"/>
      <c r="AR973" s="9"/>
      <c r="AS973" s="9"/>
      <c r="AT973" s="9"/>
      <c r="AU973" s="9"/>
      <c r="AV973" s="9"/>
      <c r="AW973" s="9"/>
      <c r="AX973" s="9"/>
      <c r="AY973" s="9"/>
      <c r="AZ973" s="9"/>
      <c r="BA973" s="9"/>
      <c r="BB973" s="9"/>
      <c r="BC973" s="9"/>
      <c r="BD973" s="9"/>
      <c r="BE973" s="9"/>
      <c r="BF973" s="9"/>
      <c r="BG973" s="9"/>
      <c r="BH973" s="9"/>
      <c r="BI973" s="9"/>
      <c r="BJ973" s="9"/>
      <c r="BK973" s="9"/>
      <c r="BL973" s="9"/>
      <c r="BM973" s="9"/>
    </row>
    <row r="974" spans="23:65">
      <c r="W974" s="9"/>
      <c r="X974" s="9"/>
      <c r="Y974" s="9"/>
      <c r="Z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9"/>
      <c r="AL974" s="9"/>
      <c r="AM974" s="9"/>
      <c r="AN974" s="9"/>
      <c r="AO974" s="9"/>
      <c r="AP974" s="9"/>
      <c r="AQ974" s="9"/>
      <c r="AR974" s="9"/>
      <c r="AS974" s="9"/>
      <c r="AT974" s="9"/>
      <c r="AU974" s="9"/>
      <c r="AV974" s="9"/>
      <c r="AW974" s="9"/>
      <c r="AX974" s="9"/>
      <c r="AY974" s="9"/>
      <c r="AZ974" s="9"/>
      <c r="BA974" s="9"/>
      <c r="BB974" s="9"/>
      <c r="BC974" s="9"/>
      <c r="BD974" s="9"/>
      <c r="BE974" s="9"/>
      <c r="BF974" s="9"/>
      <c r="BG974" s="9"/>
      <c r="BH974" s="9"/>
      <c r="BI974" s="9"/>
      <c r="BJ974" s="9"/>
      <c r="BK974" s="9"/>
      <c r="BL974" s="9"/>
      <c r="BM974" s="9"/>
    </row>
    <row r="975" spans="23:65"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  <c r="AS975" s="9"/>
      <c r="AT975" s="9"/>
      <c r="AU975" s="9"/>
      <c r="AV975" s="9"/>
      <c r="AW975" s="9"/>
      <c r="AX975" s="9"/>
      <c r="AY975" s="9"/>
      <c r="AZ975" s="9"/>
      <c r="BA975" s="9"/>
      <c r="BB975" s="9"/>
      <c r="BC975" s="9"/>
      <c r="BD975" s="9"/>
      <c r="BE975" s="9"/>
      <c r="BF975" s="9"/>
      <c r="BG975" s="9"/>
      <c r="BH975" s="9"/>
      <c r="BI975" s="9"/>
      <c r="BJ975" s="9"/>
      <c r="BK975" s="9"/>
      <c r="BL975" s="9"/>
      <c r="BM975" s="9"/>
    </row>
    <row r="976" spans="23:65"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  <c r="AS976" s="9"/>
      <c r="AT976" s="9"/>
      <c r="AU976" s="9"/>
      <c r="AV976" s="9"/>
      <c r="AW976" s="9"/>
      <c r="AX976" s="9"/>
      <c r="AY976" s="9"/>
      <c r="AZ976" s="9"/>
      <c r="BA976" s="9"/>
      <c r="BB976" s="9"/>
      <c r="BC976" s="9"/>
      <c r="BD976" s="9"/>
      <c r="BE976" s="9"/>
      <c r="BF976" s="9"/>
      <c r="BG976" s="9"/>
      <c r="BH976" s="9"/>
      <c r="BI976" s="9"/>
      <c r="BJ976" s="9"/>
      <c r="BK976" s="9"/>
      <c r="BL976" s="9"/>
      <c r="BM976" s="9"/>
    </row>
    <row r="977" spans="23:65"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  <c r="AS977" s="9"/>
      <c r="AT977" s="9"/>
      <c r="AU977" s="9"/>
      <c r="AV977" s="9"/>
      <c r="AW977" s="9"/>
      <c r="AX977" s="9"/>
      <c r="AY977" s="9"/>
      <c r="AZ977" s="9"/>
      <c r="BA977" s="9"/>
      <c r="BB977" s="9"/>
      <c r="BC977" s="9"/>
      <c r="BD977" s="9"/>
      <c r="BE977" s="9"/>
      <c r="BF977" s="9"/>
      <c r="BG977" s="9"/>
      <c r="BH977" s="9"/>
      <c r="BI977" s="9"/>
      <c r="BJ977" s="9"/>
      <c r="BK977" s="9"/>
      <c r="BL977" s="9"/>
      <c r="BM977" s="9"/>
    </row>
    <row r="978" spans="23:65"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  <c r="AS978" s="9"/>
      <c r="AT978" s="9"/>
      <c r="AU978" s="9"/>
      <c r="AV978" s="9"/>
      <c r="AW978" s="9"/>
      <c r="AX978" s="9"/>
      <c r="AY978" s="9"/>
      <c r="AZ978" s="9"/>
      <c r="BA978" s="9"/>
      <c r="BB978" s="9"/>
      <c r="BC978" s="9"/>
      <c r="BD978" s="9"/>
      <c r="BE978" s="9"/>
      <c r="BF978" s="9"/>
      <c r="BG978" s="9"/>
      <c r="BH978" s="9"/>
      <c r="BI978" s="9"/>
      <c r="BJ978" s="9"/>
      <c r="BK978" s="9"/>
      <c r="BL978" s="9"/>
      <c r="BM978" s="9"/>
    </row>
    <row r="979" spans="23:65">
      <c r="W979" s="9"/>
      <c r="X979" s="9"/>
      <c r="Y979" s="9"/>
      <c r="Z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9"/>
      <c r="AL979" s="9"/>
      <c r="AM979" s="9"/>
      <c r="AN979" s="9"/>
      <c r="AO979" s="9"/>
      <c r="AP979" s="9"/>
      <c r="AQ979" s="9"/>
      <c r="AR979" s="9"/>
      <c r="AS979" s="9"/>
      <c r="AT979" s="9"/>
      <c r="AU979" s="9"/>
      <c r="AV979" s="9"/>
      <c r="AW979" s="9"/>
      <c r="AX979" s="9"/>
      <c r="AY979" s="9"/>
      <c r="AZ979" s="9"/>
      <c r="BA979" s="9"/>
      <c r="BB979" s="9"/>
      <c r="BC979" s="9"/>
      <c r="BD979" s="9"/>
      <c r="BE979" s="9"/>
      <c r="BF979" s="9"/>
      <c r="BG979" s="9"/>
      <c r="BH979" s="9"/>
      <c r="BI979" s="9"/>
      <c r="BJ979" s="9"/>
      <c r="BK979" s="9"/>
      <c r="BL979" s="9"/>
      <c r="BM979" s="9"/>
    </row>
    <row r="980" spans="23:65">
      <c r="W980" s="9"/>
      <c r="X980" s="9"/>
      <c r="Y980" s="9"/>
      <c r="Z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9"/>
      <c r="AL980" s="9"/>
      <c r="AM980" s="9"/>
      <c r="AN980" s="9"/>
      <c r="AO980" s="9"/>
      <c r="AP980" s="9"/>
      <c r="AQ980" s="9"/>
      <c r="AR980" s="9"/>
      <c r="AS980" s="9"/>
      <c r="AT980" s="9"/>
      <c r="AU980" s="9"/>
      <c r="AV980" s="9"/>
      <c r="AW980" s="9"/>
      <c r="AX980" s="9"/>
      <c r="AY980" s="9"/>
      <c r="AZ980" s="9"/>
      <c r="BA980" s="9"/>
      <c r="BB980" s="9"/>
      <c r="BC980" s="9"/>
      <c r="BD980" s="9"/>
      <c r="BE980" s="9"/>
      <c r="BF980" s="9"/>
      <c r="BG980" s="9"/>
      <c r="BH980" s="9"/>
      <c r="BI980" s="9"/>
      <c r="BJ980" s="9"/>
      <c r="BK980" s="9"/>
      <c r="BL980" s="9"/>
      <c r="BM980" s="9"/>
    </row>
    <row r="981" spans="23:65"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  <c r="AS981" s="9"/>
      <c r="AT981" s="9"/>
      <c r="AU981" s="9"/>
      <c r="AV981" s="9"/>
      <c r="AW981" s="9"/>
      <c r="AX981" s="9"/>
      <c r="AY981" s="9"/>
      <c r="AZ981" s="9"/>
      <c r="BA981" s="9"/>
      <c r="BB981" s="9"/>
      <c r="BC981" s="9"/>
      <c r="BD981" s="9"/>
      <c r="BE981" s="9"/>
      <c r="BF981" s="9"/>
      <c r="BG981" s="9"/>
      <c r="BH981" s="9"/>
      <c r="BI981" s="9"/>
      <c r="BJ981" s="9"/>
      <c r="BK981" s="9"/>
      <c r="BL981" s="9"/>
      <c r="BM981" s="9"/>
    </row>
    <row r="982" spans="23:65"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  <c r="AS982" s="9"/>
      <c r="AT982" s="9"/>
      <c r="AU982" s="9"/>
      <c r="AV982" s="9"/>
      <c r="AW982" s="9"/>
      <c r="AX982" s="9"/>
      <c r="AY982" s="9"/>
      <c r="AZ982" s="9"/>
      <c r="BA982" s="9"/>
      <c r="BB982" s="9"/>
      <c r="BC982" s="9"/>
      <c r="BD982" s="9"/>
      <c r="BE982" s="9"/>
      <c r="BF982" s="9"/>
      <c r="BG982" s="9"/>
      <c r="BH982" s="9"/>
      <c r="BI982" s="9"/>
      <c r="BJ982" s="9"/>
      <c r="BK982" s="9"/>
      <c r="BL982" s="9"/>
      <c r="BM982" s="9"/>
    </row>
    <row r="983" spans="23:65"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  <c r="AS983" s="9"/>
      <c r="AT983" s="9"/>
      <c r="AU983" s="9"/>
      <c r="AV983" s="9"/>
      <c r="AW983" s="9"/>
      <c r="AX983" s="9"/>
      <c r="AY983" s="9"/>
      <c r="AZ983" s="9"/>
      <c r="BA983" s="9"/>
      <c r="BB983" s="9"/>
      <c r="BC983" s="9"/>
      <c r="BD983" s="9"/>
      <c r="BE983" s="9"/>
      <c r="BF983" s="9"/>
      <c r="BG983" s="9"/>
      <c r="BH983" s="9"/>
      <c r="BI983" s="9"/>
      <c r="BJ983" s="9"/>
      <c r="BK983" s="9"/>
      <c r="BL983" s="9"/>
      <c r="BM983" s="9"/>
    </row>
    <row r="984" spans="23:65"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  <c r="AS984" s="9"/>
      <c r="AT984" s="9"/>
      <c r="AU984" s="9"/>
      <c r="AV984" s="9"/>
      <c r="AW984" s="9"/>
      <c r="AX984" s="9"/>
      <c r="AY984" s="9"/>
      <c r="AZ984" s="9"/>
      <c r="BA984" s="9"/>
      <c r="BB984" s="9"/>
      <c r="BC984" s="9"/>
      <c r="BD984" s="9"/>
      <c r="BE984" s="9"/>
      <c r="BF984" s="9"/>
      <c r="BG984" s="9"/>
      <c r="BH984" s="9"/>
      <c r="BI984" s="9"/>
      <c r="BJ984" s="9"/>
      <c r="BK984" s="9"/>
      <c r="BL984" s="9"/>
      <c r="BM984" s="9"/>
    </row>
    <row r="985" spans="23:65">
      <c r="W985" s="9"/>
      <c r="X985" s="9"/>
      <c r="Y985" s="9"/>
      <c r="Z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9"/>
      <c r="AL985" s="9"/>
      <c r="AM985" s="9"/>
      <c r="AN985" s="9"/>
      <c r="AO985" s="9"/>
      <c r="AP985" s="9"/>
      <c r="AQ985" s="9"/>
      <c r="AR985" s="9"/>
      <c r="AS985" s="9"/>
      <c r="AT985" s="9"/>
      <c r="AU985" s="9"/>
      <c r="AV985" s="9"/>
      <c r="AW985" s="9"/>
      <c r="AX985" s="9"/>
      <c r="AY985" s="9"/>
      <c r="AZ985" s="9"/>
      <c r="BA985" s="9"/>
      <c r="BB985" s="9"/>
      <c r="BC985" s="9"/>
      <c r="BD985" s="9"/>
      <c r="BE985" s="9"/>
      <c r="BF985" s="9"/>
      <c r="BG985" s="9"/>
      <c r="BH985" s="9"/>
      <c r="BI985" s="9"/>
      <c r="BJ985" s="9"/>
      <c r="BK985" s="9"/>
      <c r="BL985" s="9"/>
      <c r="BM985" s="9"/>
    </row>
    <row r="986" spans="23:65">
      <c r="W986" s="9"/>
      <c r="X986" s="9"/>
      <c r="Y986" s="9"/>
      <c r="Z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9"/>
      <c r="AL986" s="9"/>
      <c r="AM986" s="9"/>
      <c r="AN986" s="9"/>
      <c r="AO986" s="9"/>
      <c r="AP986" s="9"/>
      <c r="AQ986" s="9"/>
      <c r="AR986" s="9"/>
      <c r="AS986" s="9"/>
      <c r="AT986" s="9"/>
      <c r="AU986" s="9"/>
      <c r="AV986" s="9"/>
      <c r="AW986" s="9"/>
      <c r="AX986" s="9"/>
      <c r="AY986" s="9"/>
      <c r="AZ986" s="9"/>
      <c r="BA986" s="9"/>
      <c r="BB986" s="9"/>
      <c r="BC986" s="9"/>
      <c r="BD986" s="9"/>
      <c r="BE986" s="9"/>
      <c r="BF986" s="9"/>
      <c r="BG986" s="9"/>
      <c r="BH986" s="9"/>
      <c r="BI986" s="9"/>
      <c r="BJ986" s="9"/>
      <c r="BK986" s="9"/>
      <c r="BL986" s="9"/>
      <c r="BM986" s="9"/>
    </row>
    <row r="987" spans="23:65">
      <c r="W987" s="9"/>
      <c r="X987" s="9"/>
      <c r="Y987" s="9"/>
      <c r="Z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9"/>
      <c r="AL987" s="9"/>
      <c r="AM987" s="9"/>
      <c r="AN987" s="9"/>
      <c r="AO987" s="9"/>
      <c r="AP987" s="9"/>
      <c r="AQ987" s="9"/>
      <c r="AR987" s="9"/>
      <c r="AS987" s="9"/>
      <c r="AT987" s="9"/>
      <c r="AU987" s="9"/>
      <c r="AV987" s="9"/>
      <c r="AW987" s="9"/>
      <c r="AX987" s="9"/>
      <c r="AY987" s="9"/>
      <c r="AZ987" s="9"/>
      <c r="BA987" s="9"/>
      <c r="BB987" s="9"/>
      <c r="BC987" s="9"/>
      <c r="BD987" s="9"/>
      <c r="BE987" s="9"/>
      <c r="BF987" s="9"/>
      <c r="BG987" s="9"/>
      <c r="BH987" s="9"/>
      <c r="BI987" s="9"/>
      <c r="BJ987" s="9"/>
      <c r="BK987" s="9"/>
      <c r="BL987" s="9"/>
      <c r="BM987" s="9"/>
    </row>
    <row r="988" spans="23:65">
      <c r="W988" s="9"/>
      <c r="X988" s="9"/>
      <c r="Y988" s="9"/>
      <c r="Z988" s="9"/>
      <c r="AA988" s="9"/>
      <c r="AB988" s="9"/>
      <c r="AC988" s="9"/>
      <c r="AD988" s="9"/>
      <c r="AE988" s="9"/>
      <c r="AF988" s="9"/>
      <c r="AG988" s="9"/>
      <c r="AH988" s="9"/>
      <c r="AI988" s="9"/>
      <c r="AJ988" s="9"/>
      <c r="AK988" s="9"/>
      <c r="AL988" s="9"/>
      <c r="AM988" s="9"/>
      <c r="AN988" s="9"/>
      <c r="AO988" s="9"/>
      <c r="AP988" s="9"/>
      <c r="AQ988" s="9"/>
      <c r="AR988" s="9"/>
      <c r="AS988" s="9"/>
      <c r="AT988" s="9"/>
      <c r="AU988" s="9"/>
      <c r="AV988" s="9"/>
      <c r="AW988" s="9"/>
      <c r="AX988" s="9"/>
      <c r="AY988" s="9"/>
      <c r="AZ988" s="9"/>
      <c r="BA988" s="9"/>
      <c r="BB988" s="9"/>
      <c r="BC988" s="9"/>
      <c r="BD988" s="9"/>
      <c r="BE988" s="9"/>
      <c r="BF988" s="9"/>
      <c r="BG988" s="9"/>
      <c r="BH988" s="9"/>
      <c r="BI988" s="9"/>
      <c r="BJ988" s="9"/>
      <c r="BK988" s="9"/>
      <c r="BL988" s="9"/>
      <c r="BM988" s="9"/>
    </row>
    <row r="989" spans="23:65">
      <c r="W989" s="9"/>
      <c r="X989" s="9"/>
      <c r="Y989" s="9"/>
      <c r="Z989" s="9"/>
      <c r="AA989" s="9"/>
      <c r="AB989" s="9"/>
      <c r="AC989" s="9"/>
      <c r="AD989" s="9"/>
      <c r="AE989" s="9"/>
      <c r="AF989" s="9"/>
      <c r="AG989" s="9"/>
      <c r="AH989" s="9"/>
      <c r="AI989" s="9"/>
      <c r="AJ989" s="9"/>
      <c r="AK989" s="9"/>
      <c r="AL989" s="9"/>
      <c r="AM989" s="9"/>
      <c r="AN989" s="9"/>
      <c r="AO989" s="9"/>
      <c r="AP989" s="9"/>
      <c r="AQ989" s="9"/>
      <c r="AR989" s="9"/>
      <c r="AS989" s="9"/>
      <c r="AT989" s="9"/>
      <c r="AU989" s="9"/>
      <c r="AV989" s="9"/>
      <c r="AW989" s="9"/>
      <c r="AX989" s="9"/>
      <c r="AY989" s="9"/>
      <c r="AZ989" s="9"/>
      <c r="BA989" s="9"/>
      <c r="BB989" s="9"/>
      <c r="BC989" s="9"/>
      <c r="BD989" s="9"/>
      <c r="BE989" s="9"/>
      <c r="BF989" s="9"/>
      <c r="BG989" s="9"/>
      <c r="BH989" s="9"/>
      <c r="BI989" s="9"/>
      <c r="BJ989" s="9"/>
      <c r="BK989" s="9"/>
      <c r="BL989" s="9"/>
      <c r="BM989" s="9"/>
    </row>
    <row r="990" spans="23:65">
      <c r="W990" s="9"/>
      <c r="X990" s="9"/>
      <c r="Y990" s="9"/>
      <c r="Z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9"/>
      <c r="AL990" s="9"/>
      <c r="AM990" s="9"/>
      <c r="AN990" s="9"/>
      <c r="AO990" s="9"/>
      <c r="AP990" s="9"/>
      <c r="AQ990" s="9"/>
      <c r="AR990" s="9"/>
      <c r="AS990" s="9"/>
      <c r="AT990" s="9"/>
      <c r="AU990" s="9"/>
      <c r="AV990" s="9"/>
      <c r="AW990" s="9"/>
      <c r="AX990" s="9"/>
      <c r="AY990" s="9"/>
      <c r="AZ990" s="9"/>
      <c r="BA990" s="9"/>
      <c r="BB990" s="9"/>
      <c r="BC990" s="9"/>
      <c r="BD990" s="9"/>
      <c r="BE990" s="9"/>
      <c r="BF990" s="9"/>
      <c r="BG990" s="9"/>
      <c r="BH990" s="9"/>
      <c r="BI990" s="9"/>
      <c r="BJ990" s="9"/>
      <c r="BK990" s="9"/>
      <c r="BL990" s="9"/>
      <c r="BM990" s="9"/>
    </row>
    <row r="991" spans="23:65">
      <c r="W991" s="9"/>
      <c r="X991" s="9"/>
      <c r="Y991" s="9"/>
      <c r="Z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9"/>
      <c r="AL991" s="9"/>
      <c r="AM991" s="9"/>
      <c r="AN991" s="9"/>
      <c r="AO991" s="9"/>
      <c r="AP991" s="9"/>
      <c r="AQ991" s="9"/>
      <c r="AR991" s="9"/>
      <c r="AS991" s="9"/>
      <c r="AT991" s="9"/>
      <c r="AU991" s="9"/>
      <c r="AV991" s="9"/>
      <c r="AW991" s="9"/>
      <c r="AX991" s="9"/>
      <c r="AY991" s="9"/>
      <c r="AZ991" s="9"/>
      <c r="BA991" s="9"/>
      <c r="BB991" s="9"/>
      <c r="BC991" s="9"/>
      <c r="BD991" s="9"/>
      <c r="BE991" s="9"/>
      <c r="BF991" s="9"/>
      <c r="BG991" s="9"/>
      <c r="BH991" s="9"/>
      <c r="BI991" s="9"/>
      <c r="BJ991" s="9"/>
      <c r="BK991" s="9"/>
      <c r="BL991" s="9"/>
      <c r="BM991" s="9"/>
    </row>
    <row r="992" spans="23:65">
      <c r="W992" s="9"/>
      <c r="X992" s="9"/>
      <c r="Y992" s="9"/>
      <c r="Z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9"/>
      <c r="AL992" s="9"/>
      <c r="AM992" s="9"/>
      <c r="AN992" s="9"/>
      <c r="AO992" s="9"/>
      <c r="AP992" s="9"/>
      <c r="AQ992" s="9"/>
      <c r="AR992" s="9"/>
      <c r="AS992" s="9"/>
      <c r="AT992" s="9"/>
      <c r="AU992" s="9"/>
      <c r="AV992" s="9"/>
      <c r="AW992" s="9"/>
      <c r="AX992" s="9"/>
      <c r="AY992" s="9"/>
      <c r="AZ992" s="9"/>
      <c r="BA992" s="9"/>
      <c r="BB992" s="9"/>
      <c r="BC992" s="9"/>
      <c r="BD992" s="9"/>
      <c r="BE992" s="9"/>
      <c r="BF992" s="9"/>
      <c r="BG992" s="9"/>
      <c r="BH992" s="9"/>
      <c r="BI992" s="9"/>
      <c r="BJ992" s="9"/>
      <c r="BK992" s="9"/>
      <c r="BL992" s="9"/>
      <c r="BM992" s="9"/>
    </row>
    <row r="993" spans="23:65"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  <c r="AS993" s="9"/>
      <c r="AT993" s="9"/>
      <c r="AU993" s="9"/>
      <c r="AV993" s="9"/>
      <c r="AW993" s="9"/>
      <c r="AX993" s="9"/>
      <c r="AY993" s="9"/>
      <c r="AZ993" s="9"/>
      <c r="BA993" s="9"/>
      <c r="BB993" s="9"/>
      <c r="BC993" s="9"/>
      <c r="BD993" s="9"/>
      <c r="BE993" s="9"/>
      <c r="BF993" s="9"/>
      <c r="BG993" s="9"/>
      <c r="BH993" s="9"/>
      <c r="BI993" s="9"/>
      <c r="BJ993" s="9"/>
      <c r="BK993" s="9"/>
      <c r="BL993" s="9"/>
      <c r="BM993" s="9"/>
    </row>
    <row r="994" spans="23:65"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9"/>
      <c r="AN994" s="9"/>
      <c r="AO994" s="9"/>
      <c r="AP994" s="9"/>
      <c r="AQ994" s="9"/>
      <c r="AR994" s="9"/>
      <c r="AS994" s="9"/>
      <c r="AT994" s="9"/>
      <c r="AU994" s="9"/>
      <c r="AV994" s="9"/>
      <c r="AW994" s="9"/>
      <c r="AX994" s="9"/>
      <c r="AY994" s="9"/>
      <c r="AZ994" s="9"/>
      <c r="BA994" s="9"/>
      <c r="BB994" s="9"/>
      <c r="BC994" s="9"/>
      <c r="BD994" s="9"/>
      <c r="BE994" s="9"/>
      <c r="BF994" s="9"/>
      <c r="BG994" s="9"/>
      <c r="BH994" s="9"/>
      <c r="BI994" s="9"/>
      <c r="BJ994" s="9"/>
      <c r="BK994" s="9"/>
      <c r="BL994" s="9"/>
      <c r="BM994" s="9"/>
    </row>
    <row r="995" spans="23:65">
      <c r="W995" s="9"/>
      <c r="X995" s="9"/>
      <c r="Y995" s="9"/>
      <c r="Z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9"/>
      <c r="AL995" s="9"/>
      <c r="AM995" s="9"/>
      <c r="AN995" s="9"/>
      <c r="AO995" s="9"/>
      <c r="AP995" s="9"/>
      <c r="AQ995" s="9"/>
      <c r="AR995" s="9"/>
      <c r="AS995" s="9"/>
      <c r="AT995" s="9"/>
      <c r="AU995" s="9"/>
      <c r="AV995" s="9"/>
      <c r="AW995" s="9"/>
      <c r="AX995" s="9"/>
      <c r="AY995" s="9"/>
      <c r="AZ995" s="9"/>
      <c r="BA995" s="9"/>
      <c r="BB995" s="9"/>
      <c r="BC995" s="9"/>
      <c r="BD995" s="9"/>
      <c r="BE995" s="9"/>
      <c r="BF995" s="9"/>
      <c r="BG995" s="9"/>
      <c r="BH995" s="9"/>
      <c r="BI995" s="9"/>
      <c r="BJ995" s="9"/>
      <c r="BK995" s="9"/>
      <c r="BL995" s="9"/>
      <c r="BM995" s="9"/>
    </row>
    <row r="996" spans="23:65">
      <c r="W996" s="9"/>
      <c r="X996" s="9"/>
      <c r="Y996" s="9"/>
      <c r="Z996" s="9"/>
      <c r="AA996" s="9"/>
      <c r="AB996" s="9"/>
      <c r="AC996" s="9"/>
      <c r="AD996" s="9"/>
      <c r="AE996" s="9"/>
      <c r="AF996" s="9"/>
      <c r="AG996" s="9"/>
      <c r="AH996" s="9"/>
      <c r="AI996" s="9"/>
      <c r="AJ996" s="9"/>
      <c r="AK996" s="9"/>
      <c r="AL996" s="9"/>
      <c r="AM996" s="9"/>
      <c r="AN996" s="9"/>
      <c r="AO996" s="9"/>
      <c r="AP996" s="9"/>
      <c r="AQ996" s="9"/>
      <c r="AR996" s="9"/>
      <c r="AS996" s="9"/>
      <c r="AT996" s="9"/>
      <c r="AU996" s="9"/>
      <c r="AV996" s="9"/>
      <c r="AW996" s="9"/>
      <c r="AX996" s="9"/>
      <c r="AY996" s="9"/>
      <c r="AZ996" s="9"/>
      <c r="BA996" s="9"/>
      <c r="BB996" s="9"/>
      <c r="BC996" s="9"/>
      <c r="BD996" s="9"/>
      <c r="BE996" s="9"/>
      <c r="BF996" s="9"/>
      <c r="BG996" s="9"/>
      <c r="BH996" s="9"/>
      <c r="BI996" s="9"/>
      <c r="BJ996" s="9"/>
      <c r="BK996" s="9"/>
      <c r="BL996" s="9"/>
      <c r="BM996" s="9"/>
    </row>
    <row r="997" spans="23:65">
      <c r="W997" s="9"/>
      <c r="X997" s="9"/>
      <c r="Y997" s="9"/>
      <c r="Z997" s="9"/>
      <c r="AA997" s="9"/>
      <c r="AB997" s="9"/>
      <c r="AC997" s="9"/>
      <c r="AD997" s="9"/>
      <c r="AE997" s="9"/>
      <c r="AF997" s="9"/>
      <c r="AG997" s="9"/>
      <c r="AH997" s="9"/>
      <c r="AI997" s="9"/>
      <c r="AJ997" s="9"/>
      <c r="AK997" s="9"/>
      <c r="AL997" s="9"/>
      <c r="AM997" s="9"/>
      <c r="AN997" s="9"/>
      <c r="AO997" s="9"/>
      <c r="AP997" s="9"/>
      <c r="AQ997" s="9"/>
      <c r="AR997" s="9"/>
      <c r="AS997" s="9"/>
      <c r="AT997" s="9"/>
      <c r="AU997" s="9"/>
      <c r="AV997" s="9"/>
      <c r="AW997" s="9"/>
      <c r="AX997" s="9"/>
      <c r="AY997" s="9"/>
      <c r="AZ997" s="9"/>
      <c r="BA997" s="9"/>
      <c r="BB997" s="9"/>
      <c r="BC997" s="9"/>
      <c r="BD997" s="9"/>
      <c r="BE997" s="9"/>
      <c r="BF997" s="9"/>
      <c r="BG997" s="9"/>
      <c r="BH997" s="9"/>
      <c r="BI997" s="9"/>
      <c r="BJ997" s="9"/>
      <c r="BK997" s="9"/>
      <c r="BL997" s="9"/>
      <c r="BM997" s="9"/>
    </row>
    <row r="998" spans="23:65">
      <c r="W998" s="9"/>
      <c r="X998" s="9"/>
      <c r="Y998" s="9"/>
      <c r="Z998" s="9"/>
      <c r="AA998" s="9"/>
      <c r="AB998" s="9"/>
      <c r="AC998" s="9"/>
      <c r="AD998" s="9"/>
      <c r="AE998" s="9"/>
      <c r="AF998" s="9"/>
      <c r="AG998" s="9"/>
      <c r="AH998" s="9"/>
      <c r="AI998" s="9"/>
      <c r="AJ998" s="9"/>
      <c r="AK998" s="9"/>
      <c r="AL998" s="9"/>
      <c r="AM998" s="9"/>
      <c r="AN998" s="9"/>
      <c r="AO998" s="9"/>
      <c r="AP998" s="9"/>
      <c r="AQ998" s="9"/>
      <c r="AR998" s="9"/>
      <c r="AS998" s="9"/>
      <c r="AT998" s="9"/>
      <c r="AU998" s="9"/>
      <c r="AV998" s="9"/>
      <c r="AW998" s="9"/>
      <c r="AX998" s="9"/>
      <c r="AY998" s="9"/>
      <c r="AZ998" s="9"/>
      <c r="BA998" s="9"/>
      <c r="BB998" s="9"/>
      <c r="BC998" s="9"/>
      <c r="BD998" s="9"/>
      <c r="BE998" s="9"/>
      <c r="BF998" s="9"/>
      <c r="BG998" s="9"/>
      <c r="BH998" s="9"/>
      <c r="BI998" s="9"/>
      <c r="BJ998" s="9"/>
      <c r="BK998" s="9"/>
      <c r="BL998" s="9"/>
      <c r="BM998" s="9"/>
    </row>
    <row r="999" spans="23:65">
      <c r="W999" s="9"/>
      <c r="X999" s="9"/>
      <c r="Y999" s="9"/>
      <c r="Z999" s="9"/>
      <c r="AA999" s="9"/>
      <c r="AB999" s="9"/>
      <c r="AC999" s="9"/>
      <c r="AD999" s="9"/>
      <c r="AE999" s="9"/>
      <c r="AF999" s="9"/>
      <c r="AG999" s="9"/>
      <c r="AH999" s="9"/>
      <c r="AI999" s="9"/>
      <c r="AJ999" s="9"/>
      <c r="AK999" s="9"/>
      <c r="AL999" s="9"/>
      <c r="AM999" s="9"/>
      <c r="AN999" s="9"/>
      <c r="AO999" s="9"/>
      <c r="AP999" s="9"/>
      <c r="AQ999" s="9"/>
      <c r="AR999" s="9"/>
      <c r="AS999" s="9"/>
      <c r="AT999" s="9"/>
      <c r="AU999" s="9"/>
      <c r="AV999" s="9"/>
      <c r="AW999" s="9"/>
      <c r="AX999" s="9"/>
      <c r="AY999" s="9"/>
      <c r="AZ999" s="9"/>
      <c r="BA999" s="9"/>
      <c r="BB999" s="9"/>
      <c r="BC999" s="9"/>
      <c r="BD999" s="9"/>
      <c r="BE999" s="9"/>
      <c r="BF999" s="9"/>
      <c r="BG999" s="9"/>
      <c r="BH999" s="9"/>
      <c r="BI999" s="9"/>
      <c r="BJ999" s="9"/>
      <c r="BK999" s="9"/>
      <c r="BL999" s="9"/>
      <c r="BM999" s="9"/>
    </row>
    <row r="1000" spans="23:65">
      <c r="W1000" s="9"/>
      <c r="X1000" s="9"/>
      <c r="Y1000" s="9"/>
      <c r="Z1000" s="9"/>
      <c r="AA1000" s="9"/>
      <c r="AB1000" s="9"/>
      <c r="AC1000" s="9"/>
      <c r="AD1000" s="9"/>
      <c r="AE1000" s="9"/>
      <c r="AF1000" s="9"/>
      <c r="AG1000" s="9"/>
      <c r="AH1000" s="9"/>
      <c r="AI1000" s="9"/>
      <c r="AJ1000" s="9"/>
      <c r="AK1000" s="9"/>
      <c r="AL1000" s="9"/>
      <c r="AM1000" s="9"/>
      <c r="AN1000" s="9"/>
      <c r="AO1000" s="9"/>
      <c r="AP1000" s="9"/>
      <c r="AQ1000" s="9"/>
      <c r="AR1000" s="9"/>
      <c r="AS1000" s="9"/>
      <c r="AT1000" s="9"/>
      <c r="AU1000" s="9"/>
      <c r="AV1000" s="9"/>
      <c r="AW1000" s="9"/>
      <c r="AX1000" s="9"/>
      <c r="AY1000" s="9"/>
      <c r="AZ1000" s="9"/>
      <c r="BA1000" s="9"/>
      <c r="BB1000" s="9"/>
      <c r="BC1000" s="9"/>
      <c r="BD1000" s="9"/>
      <c r="BE1000" s="9"/>
      <c r="BF1000" s="9"/>
      <c r="BG1000" s="9"/>
      <c r="BH1000" s="9"/>
      <c r="BI1000" s="9"/>
      <c r="BJ1000" s="9"/>
      <c r="BK1000" s="9"/>
      <c r="BL1000" s="9"/>
      <c r="BM1000" s="9"/>
    </row>
    <row r="1001" spans="23:65">
      <c r="W1001" s="9"/>
      <c r="X1001" s="9"/>
      <c r="Y1001" s="9"/>
      <c r="Z1001" s="9"/>
      <c r="AA1001" s="9"/>
      <c r="AB1001" s="9"/>
      <c r="AC1001" s="9"/>
      <c r="AD1001" s="9"/>
      <c r="AE1001" s="9"/>
      <c r="AF1001" s="9"/>
      <c r="AG1001" s="9"/>
      <c r="AH1001" s="9"/>
      <c r="AI1001" s="9"/>
      <c r="AJ1001" s="9"/>
      <c r="AK1001" s="9"/>
      <c r="AL1001" s="9"/>
      <c r="AM1001" s="9"/>
      <c r="AN1001" s="9"/>
      <c r="AO1001" s="9"/>
      <c r="AP1001" s="9"/>
      <c r="AQ1001" s="9"/>
      <c r="AR1001" s="9"/>
      <c r="AS1001" s="9"/>
      <c r="AT1001" s="9"/>
      <c r="AU1001" s="9"/>
      <c r="AV1001" s="9"/>
      <c r="AW1001" s="9"/>
      <c r="AX1001" s="9"/>
      <c r="AY1001" s="9"/>
      <c r="AZ1001" s="9"/>
      <c r="BA1001" s="9"/>
      <c r="BB1001" s="9"/>
      <c r="BC1001" s="9"/>
      <c r="BD1001" s="9"/>
      <c r="BE1001" s="9"/>
      <c r="BF1001" s="9"/>
      <c r="BG1001" s="9"/>
      <c r="BH1001" s="9"/>
      <c r="BI1001" s="9"/>
      <c r="BJ1001" s="9"/>
      <c r="BK1001" s="9"/>
      <c r="BL1001" s="9"/>
      <c r="BM1001" s="9"/>
    </row>
    <row r="1002" spans="23:65">
      <c r="W1002" s="9"/>
      <c r="X1002" s="9"/>
      <c r="Y1002" s="9"/>
      <c r="Z1002" s="9"/>
      <c r="AA1002" s="9"/>
      <c r="AB1002" s="9"/>
      <c r="AC1002" s="9"/>
      <c r="AD1002" s="9"/>
      <c r="AE1002" s="9"/>
      <c r="AF1002" s="9"/>
      <c r="AG1002" s="9"/>
      <c r="AH1002" s="9"/>
      <c r="AI1002" s="9"/>
      <c r="AJ1002" s="9"/>
      <c r="AK1002" s="9"/>
      <c r="AL1002" s="9"/>
      <c r="AM1002" s="9"/>
      <c r="AN1002" s="9"/>
      <c r="AO1002" s="9"/>
      <c r="AP1002" s="9"/>
      <c r="AQ1002" s="9"/>
      <c r="AR1002" s="9"/>
      <c r="AS1002" s="9"/>
      <c r="AT1002" s="9"/>
      <c r="AU1002" s="9"/>
      <c r="AV1002" s="9"/>
      <c r="AW1002" s="9"/>
      <c r="AX1002" s="9"/>
      <c r="AY1002" s="9"/>
      <c r="AZ1002" s="9"/>
      <c r="BA1002" s="9"/>
      <c r="BB1002" s="9"/>
      <c r="BC1002" s="9"/>
      <c r="BD1002" s="9"/>
      <c r="BE1002" s="9"/>
      <c r="BF1002" s="9"/>
      <c r="BG1002" s="9"/>
      <c r="BH1002" s="9"/>
      <c r="BI1002" s="9"/>
      <c r="BJ1002" s="9"/>
      <c r="BK1002" s="9"/>
      <c r="BL1002" s="9"/>
      <c r="BM1002" s="9"/>
    </row>
    <row r="1003" spans="23:65">
      <c r="W1003" s="9"/>
      <c r="X1003" s="9"/>
      <c r="Y1003" s="9"/>
      <c r="Z1003" s="9"/>
      <c r="AA1003" s="9"/>
      <c r="AB1003" s="9"/>
      <c r="AC1003" s="9"/>
      <c r="AD1003" s="9"/>
      <c r="AE1003" s="9"/>
      <c r="AF1003" s="9"/>
      <c r="AG1003" s="9"/>
      <c r="AH1003" s="9"/>
      <c r="AI1003" s="9"/>
      <c r="AJ1003" s="9"/>
      <c r="AK1003" s="9"/>
      <c r="AL1003" s="9"/>
      <c r="AM1003" s="9"/>
      <c r="AN1003" s="9"/>
      <c r="AO1003" s="9"/>
      <c r="AP1003" s="9"/>
      <c r="AQ1003" s="9"/>
      <c r="AR1003" s="9"/>
      <c r="AS1003" s="9"/>
      <c r="AT1003" s="9"/>
      <c r="AU1003" s="9"/>
      <c r="AV1003" s="9"/>
      <c r="AW1003" s="9"/>
      <c r="AX1003" s="9"/>
      <c r="AY1003" s="9"/>
      <c r="AZ1003" s="9"/>
      <c r="BA1003" s="9"/>
      <c r="BB1003" s="9"/>
      <c r="BC1003" s="9"/>
      <c r="BD1003" s="9"/>
      <c r="BE1003" s="9"/>
      <c r="BF1003" s="9"/>
      <c r="BG1003" s="9"/>
      <c r="BH1003" s="9"/>
      <c r="BI1003" s="9"/>
      <c r="BJ1003" s="9"/>
      <c r="BK1003" s="9"/>
      <c r="BL1003" s="9"/>
      <c r="BM1003" s="9"/>
    </row>
    <row r="1004" spans="23:65">
      <c r="W1004" s="9"/>
      <c r="X1004" s="9"/>
      <c r="Y1004" s="9"/>
      <c r="Z1004" s="9"/>
      <c r="AA1004" s="9"/>
      <c r="AB1004" s="9"/>
      <c r="AC1004" s="9"/>
      <c r="AD1004" s="9"/>
      <c r="AE1004" s="9"/>
      <c r="AF1004" s="9"/>
      <c r="AG1004" s="9"/>
      <c r="AH1004" s="9"/>
      <c r="AI1004" s="9"/>
      <c r="AJ1004" s="9"/>
      <c r="AK1004" s="9"/>
      <c r="AL1004" s="9"/>
      <c r="AM1004" s="9"/>
      <c r="AN1004" s="9"/>
      <c r="AO1004" s="9"/>
      <c r="AP1004" s="9"/>
      <c r="AQ1004" s="9"/>
      <c r="AR1004" s="9"/>
      <c r="AS1004" s="9"/>
      <c r="AT1004" s="9"/>
      <c r="AU1004" s="9"/>
      <c r="AV1004" s="9"/>
      <c r="AW1004" s="9"/>
      <c r="AX1004" s="9"/>
      <c r="AY1004" s="9"/>
      <c r="AZ1004" s="9"/>
      <c r="BA1004" s="9"/>
      <c r="BB1004" s="9"/>
      <c r="BC1004" s="9"/>
      <c r="BD1004" s="9"/>
      <c r="BE1004" s="9"/>
      <c r="BF1004" s="9"/>
      <c r="BG1004" s="9"/>
      <c r="BH1004" s="9"/>
      <c r="BI1004" s="9"/>
      <c r="BJ1004" s="9"/>
      <c r="BK1004" s="9"/>
      <c r="BL1004" s="9"/>
      <c r="BM1004" s="9"/>
    </row>
    <row r="1005" spans="23:65">
      <c r="W1005" s="9"/>
      <c r="X1005" s="9"/>
      <c r="Y1005" s="9"/>
      <c r="Z1005" s="9"/>
      <c r="AA1005" s="9"/>
      <c r="AB1005" s="9"/>
      <c r="AC1005" s="9"/>
      <c r="AD1005" s="9"/>
      <c r="AE1005" s="9"/>
      <c r="AF1005" s="9"/>
      <c r="AG1005" s="9"/>
      <c r="AH1005" s="9"/>
      <c r="AI1005" s="9"/>
      <c r="AJ1005" s="9"/>
      <c r="AK1005" s="9"/>
      <c r="AL1005" s="9"/>
      <c r="AM1005" s="9"/>
      <c r="AN1005" s="9"/>
      <c r="AO1005" s="9"/>
      <c r="AP1005" s="9"/>
      <c r="AQ1005" s="9"/>
      <c r="AR1005" s="9"/>
      <c r="AS1005" s="9"/>
      <c r="AT1005" s="9"/>
      <c r="AU1005" s="9"/>
      <c r="AV1005" s="9"/>
      <c r="AW1005" s="9"/>
      <c r="AX1005" s="9"/>
      <c r="AY1005" s="9"/>
      <c r="AZ1005" s="9"/>
      <c r="BA1005" s="9"/>
      <c r="BB1005" s="9"/>
      <c r="BC1005" s="9"/>
      <c r="BD1005" s="9"/>
      <c r="BE1005" s="9"/>
      <c r="BF1005" s="9"/>
      <c r="BG1005" s="9"/>
      <c r="BH1005" s="9"/>
      <c r="BI1005" s="9"/>
      <c r="BJ1005" s="9"/>
      <c r="BK1005" s="9"/>
      <c r="BL1005" s="9"/>
      <c r="BM1005" s="9"/>
    </row>
    <row r="1006" spans="23:65">
      <c r="W1006" s="9"/>
      <c r="X1006" s="9"/>
      <c r="Y1006" s="9"/>
      <c r="Z1006" s="9"/>
      <c r="AA1006" s="9"/>
      <c r="AB1006" s="9"/>
      <c r="AC1006" s="9"/>
      <c r="AD1006" s="9"/>
      <c r="AE1006" s="9"/>
      <c r="AF1006" s="9"/>
      <c r="AG1006" s="9"/>
      <c r="AH1006" s="9"/>
      <c r="AI1006" s="9"/>
      <c r="AJ1006" s="9"/>
      <c r="AK1006" s="9"/>
      <c r="AL1006" s="9"/>
      <c r="AM1006" s="9"/>
      <c r="AN1006" s="9"/>
      <c r="AO1006" s="9"/>
      <c r="AP1006" s="9"/>
      <c r="AQ1006" s="9"/>
      <c r="AR1006" s="9"/>
      <c r="AS1006" s="9"/>
      <c r="AT1006" s="9"/>
      <c r="AU1006" s="9"/>
      <c r="AV1006" s="9"/>
      <c r="AW1006" s="9"/>
      <c r="AX1006" s="9"/>
      <c r="AY1006" s="9"/>
      <c r="AZ1006" s="9"/>
      <c r="BA1006" s="9"/>
      <c r="BB1006" s="9"/>
      <c r="BC1006" s="9"/>
      <c r="BD1006" s="9"/>
      <c r="BE1006" s="9"/>
      <c r="BF1006" s="9"/>
      <c r="BG1006" s="9"/>
      <c r="BH1006" s="9"/>
      <c r="BI1006" s="9"/>
      <c r="BJ1006" s="9"/>
      <c r="BK1006" s="9"/>
      <c r="BL1006" s="9"/>
      <c r="BM1006" s="9"/>
    </row>
    <row r="1007" spans="23:65">
      <c r="W1007" s="9"/>
      <c r="X1007" s="9"/>
      <c r="Y1007" s="9"/>
      <c r="Z1007" s="9"/>
      <c r="AA1007" s="9"/>
      <c r="AB1007" s="9"/>
      <c r="AC1007" s="9"/>
      <c r="AD1007" s="9"/>
      <c r="AE1007" s="9"/>
      <c r="AF1007" s="9"/>
      <c r="AG1007" s="9"/>
      <c r="AH1007" s="9"/>
      <c r="AI1007" s="9"/>
      <c r="AJ1007" s="9"/>
      <c r="AK1007" s="9"/>
      <c r="AL1007" s="9"/>
      <c r="AM1007" s="9"/>
      <c r="AN1007" s="9"/>
      <c r="AO1007" s="9"/>
      <c r="AP1007" s="9"/>
      <c r="AQ1007" s="9"/>
      <c r="AR1007" s="9"/>
      <c r="AS1007" s="9"/>
      <c r="AT1007" s="9"/>
      <c r="AU1007" s="9"/>
      <c r="AV1007" s="9"/>
      <c r="AW1007" s="9"/>
      <c r="AX1007" s="9"/>
      <c r="AY1007" s="9"/>
      <c r="AZ1007" s="9"/>
      <c r="BA1007" s="9"/>
      <c r="BB1007" s="9"/>
      <c r="BC1007" s="9"/>
      <c r="BD1007" s="9"/>
      <c r="BE1007" s="9"/>
      <c r="BF1007" s="9"/>
      <c r="BG1007" s="9"/>
      <c r="BH1007" s="9"/>
      <c r="BI1007" s="9"/>
      <c r="BJ1007" s="9"/>
      <c r="BK1007" s="9"/>
      <c r="BL1007" s="9"/>
      <c r="BM1007" s="9"/>
    </row>
    <row r="1008" spans="23:65">
      <c r="W1008" s="9"/>
      <c r="X1008" s="9"/>
      <c r="Y1008" s="9"/>
      <c r="Z1008" s="9"/>
      <c r="AA1008" s="9"/>
      <c r="AB1008" s="9"/>
      <c r="AC1008" s="9"/>
      <c r="AD1008" s="9"/>
      <c r="AE1008" s="9"/>
      <c r="AF1008" s="9"/>
      <c r="AG1008" s="9"/>
      <c r="AH1008" s="9"/>
      <c r="AI1008" s="9"/>
      <c r="AJ1008" s="9"/>
      <c r="AK1008" s="9"/>
      <c r="AL1008" s="9"/>
      <c r="AM1008" s="9"/>
      <c r="AN1008" s="9"/>
      <c r="AO1008" s="9"/>
      <c r="AP1008" s="9"/>
      <c r="AQ1008" s="9"/>
      <c r="AR1008" s="9"/>
      <c r="AS1008" s="9"/>
      <c r="AT1008" s="9"/>
      <c r="AU1008" s="9"/>
      <c r="AV1008" s="9"/>
      <c r="AW1008" s="9"/>
      <c r="AX1008" s="9"/>
      <c r="AY1008" s="9"/>
      <c r="AZ1008" s="9"/>
      <c r="BA1008" s="9"/>
      <c r="BB1008" s="9"/>
      <c r="BC1008" s="9"/>
      <c r="BD1008" s="9"/>
      <c r="BE1008" s="9"/>
      <c r="BF1008" s="9"/>
      <c r="BG1008" s="9"/>
      <c r="BH1008" s="9"/>
      <c r="BI1008" s="9"/>
      <c r="BJ1008" s="9"/>
      <c r="BK1008" s="9"/>
      <c r="BL1008" s="9"/>
      <c r="BM1008" s="9"/>
    </row>
    <row r="1009" spans="23:65">
      <c r="W1009" s="9"/>
      <c r="X1009" s="9"/>
      <c r="Y1009" s="9"/>
      <c r="Z1009" s="9"/>
      <c r="AA1009" s="9"/>
      <c r="AB1009" s="9"/>
      <c r="AC1009" s="9"/>
      <c r="AD1009" s="9"/>
      <c r="AE1009" s="9"/>
      <c r="AF1009" s="9"/>
      <c r="AG1009" s="9"/>
      <c r="AH1009" s="9"/>
      <c r="AI1009" s="9"/>
      <c r="AJ1009" s="9"/>
      <c r="AK1009" s="9"/>
      <c r="AL1009" s="9"/>
      <c r="AM1009" s="9"/>
      <c r="AN1009" s="9"/>
      <c r="AO1009" s="9"/>
      <c r="AP1009" s="9"/>
      <c r="AQ1009" s="9"/>
      <c r="AR1009" s="9"/>
      <c r="AS1009" s="9"/>
      <c r="AT1009" s="9"/>
      <c r="AU1009" s="9"/>
      <c r="AV1009" s="9"/>
      <c r="AW1009" s="9"/>
      <c r="AX1009" s="9"/>
      <c r="AY1009" s="9"/>
      <c r="AZ1009" s="9"/>
      <c r="BA1009" s="9"/>
      <c r="BB1009" s="9"/>
      <c r="BC1009" s="9"/>
      <c r="BD1009" s="9"/>
      <c r="BE1009" s="9"/>
      <c r="BF1009" s="9"/>
      <c r="BG1009" s="9"/>
      <c r="BH1009" s="9"/>
      <c r="BI1009" s="9"/>
      <c r="BJ1009" s="9"/>
      <c r="BK1009" s="9"/>
      <c r="BL1009" s="9"/>
      <c r="BM1009" s="9"/>
    </row>
    <row r="1010" spans="23:65">
      <c r="W1010" s="9"/>
      <c r="X1010" s="9"/>
      <c r="Y1010" s="9"/>
      <c r="Z1010" s="9"/>
      <c r="AA1010" s="9"/>
      <c r="AB1010" s="9"/>
      <c r="AC1010" s="9"/>
      <c r="AD1010" s="9"/>
      <c r="AE1010" s="9"/>
      <c r="AF1010" s="9"/>
      <c r="AG1010" s="9"/>
      <c r="AH1010" s="9"/>
      <c r="AI1010" s="9"/>
      <c r="AJ1010" s="9"/>
      <c r="AK1010" s="9"/>
      <c r="AL1010" s="9"/>
      <c r="AM1010" s="9"/>
      <c r="AN1010" s="9"/>
      <c r="AO1010" s="9"/>
      <c r="AP1010" s="9"/>
      <c r="AQ1010" s="9"/>
      <c r="AR1010" s="9"/>
      <c r="AS1010" s="9"/>
      <c r="AT1010" s="9"/>
      <c r="AU1010" s="9"/>
      <c r="AV1010" s="9"/>
      <c r="AW1010" s="9"/>
      <c r="AX1010" s="9"/>
      <c r="AY1010" s="9"/>
      <c r="AZ1010" s="9"/>
      <c r="BA1010" s="9"/>
      <c r="BB1010" s="9"/>
      <c r="BC1010" s="9"/>
      <c r="BD1010" s="9"/>
      <c r="BE1010" s="9"/>
      <c r="BF1010" s="9"/>
      <c r="BG1010" s="9"/>
      <c r="BH1010" s="9"/>
      <c r="BI1010" s="9"/>
      <c r="BJ1010" s="9"/>
      <c r="BK1010" s="9"/>
      <c r="BL1010" s="9"/>
      <c r="BM1010" s="9"/>
    </row>
    <row r="1011" spans="23:65">
      <c r="W1011" s="9"/>
      <c r="X1011" s="9"/>
      <c r="Y1011" s="9"/>
      <c r="Z1011" s="9"/>
      <c r="AA1011" s="9"/>
      <c r="AB1011" s="9"/>
      <c r="AC1011" s="9"/>
      <c r="AD1011" s="9"/>
      <c r="AE1011" s="9"/>
      <c r="AF1011" s="9"/>
      <c r="AG1011" s="9"/>
      <c r="AH1011" s="9"/>
      <c r="AI1011" s="9"/>
      <c r="AJ1011" s="9"/>
      <c r="AK1011" s="9"/>
      <c r="AL1011" s="9"/>
      <c r="AM1011" s="9"/>
      <c r="AN1011" s="9"/>
      <c r="AO1011" s="9"/>
      <c r="AP1011" s="9"/>
      <c r="AQ1011" s="9"/>
      <c r="AR1011" s="9"/>
      <c r="AS1011" s="9"/>
      <c r="AT1011" s="9"/>
      <c r="AU1011" s="9"/>
      <c r="AV1011" s="9"/>
      <c r="AW1011" s="9"/>
      <c r="AX1011" s="9"/>
      <c r="AY1011" s="9"/>
      <c r="AZ1011" s="9"/>
      <c r="BA1011" s="9"/>
      <c r="BB1011" s="9"/>
      <c r="BC1011" s="9"/>
      <c r="BD1011" s="9"/>
      <c r="BE1011" s="9"/>
      <c r="BF1011" s="9"/>
      <c r="BG1011" s="9"/>
      <c r="BH1011" s="9"/>
      <c r="BI1011" s="9"/>
      <c r="BJ1011" s="9"/>
      <c r="BK1011" s="9"/>
      <c r="BL1011" s="9"/>
      <c r="BM1011" s="9"/>
    </row>
    <row r="1012" spans="23:65">
      <c r="W1012" s="9"/>
      <c r="X1012" s="9"/>
      <c r="Y1012" s="9"/>
      <c r="Z1012" s="9"/>
      <c r="AA1012" s="9"/>
      <c r="AB1012" s="9"/>
      <c r="AC1012" s="9"/>
      <c r="AD1012" s="9"/>
      <c r="AE1012" s="9"/>
      <c r="AF1012" s="9"/>
      <c r="AG1012" s="9"/>
      <c r="AH1012" s="9"/>
      <c r="AI1012" s="9"/>
      <c r="AJ1012" s="9"/>
      <c r="AK1012" s="9"/>
      <c r="AL1012" s="9"/>
      <c r="AM1012" s="9"/>
      <c r="AN1012" s="9"/>
      <c r="AO1012" s="9"/>
      <c r="AP1012" s="9"/>
      <c r="AQ1012" s="9"/>
      <c r="AR1012" s="9"/>
      <c r="AS1012" s="9"/>
      <c r="AT1012" s="9"/>
      <c r="AU1012" s="9"/>
      <c r="AV1012" s="9"/>
      <c r="AW1012" s="9"/>
      <c r="AX1012" s="9"/>
      <c r="AY1012" s="9"/>
      <c r="AZ1012" s="9"/>
      <c r="BA1012" s="9"/>
      <c r="BB1012" s="9"/>
      <c r="BC1012" s="9"/>
      <c r="BD1012" s="9"/>
      <c r="BE1012" s="9"/>
      <c r="BF1012" s="9"/>
      <c r="BG1012" s="9"/>
      <c r="BH1012" s="9"/>
      <c r="BI1012" s="9"/>
      <c r="BJ1012" s="9"/>
      <c r="BK1012" s="9"/>
      <c r="BL1012" s="9"/>
      <c r="BM1012" s="9"/>
    </row>
    <row r="1013" spans="23:65">
      <c r="W1013" s="9"/>
      <c r="X1013" s="9"/>
      <c r="Y1013" s="9"/>
      <c r="Z1013" s="9"/>
      <c r="AA1013" s="9"/>
      <c r="AB1013" s="9"/>
      <c r="AC1013" s="9"/>
      <c r="AD1013" s="9"/>
      <c r="AE1013" s="9"/>
      <c r="AF1013" s="9"/>
      <c r="AG1013" s="9"/>
      <c r="AH1013" s="9"/>
      <c r="AI1013" s="9"/>
      <c r="AJ1013" s="9"/>
      <c r="AK1013" s="9"/>
      <c r="AL1013" s="9"/>
      <c r="AM1013" s="9"/>
      <c r="AN1013" s="9"/>
      <c r="AO1013" s="9"/>
      <c r="AP1013" s="9"/>
      <c r="AQ1013" s="9"/>
      <c r="AR1013" s="9"/>
      <c r="AS1013" s="9"/>
      <c r="AT1013" s="9"/>
      <c r="AU1013" s="9"/>
      <c r="AV1013" s="9"/>
      <c r="AW1013" s="9"/>
      <c r="AX1013" s="9"/>
      <c r="AY1013" s="9"/>
      <c r="AZ1013" s="9"/>
      <c r="BA1013" s="9"/>
      <c r="BB1013" s="9"/>
      <c r="BC1013" s="9"/>
      <c r="BD1013" s="9"/>
      <c r="BE1013" s="9"/>
      <c r="BF1013" s="9"/>
      <c r="BG1013" s="9"/>
      <c r="BH1013" s="9"/>
      <c r="BI1013" s="9"/>
      <c r="BJ1013" s="9"/>
      <c r="BK1013" s="9"/>
      <c r="BL1013" s="9"/>
      <c r="BM1013" s="9"/>
    </row>
    <row r="1014" spans="23:65">
      <c r="W1014" s="9"/>
      <c r="X1014" s="9"/>
      <c r="Y1014" s="9"/>
      <c r="Z1014" s="9"/>
      <c r="AA1014" s="9"/>
      <c r="AB1014" s="9"/>
      <c r="AC1014" s="9"/>
      <c r="AD1014" s="9"/>
      <c r="AE1014" s="9"/>
      <c r="AF1014" s="9"/>
      <c r="AG1014" s="9"/>
      <c r="AH1014" s="9"/>
      <c r="AI1014" s="9"/>
      <c r="AJ1014" s="9"/>
      <c r="AK1014" s="9"/>
      <c r="AL1014" s="9"/>
      <c r="AM1014" s="9"/>
      <c r="AN1014" s="9"/>
      <c r="AO1014" s="9"/>
      <c r="AP1014" s="9"/>
      <c r="AQ1014" s="9"/>
      <c r="AR1014" s="9"/>
      <c r="AS1014" s="9"/>
      <c r="AT1014" s="9"/>
      <c r="AU1014" s="9"/>
      <c r="AV1014" s="9"/>
      <c r="AW1014" s="9"/>
      <c r="AX1014" s="9"/>
      <c r="AY1014" s="9"/>
      <c r="AZ1014" s="9"/>
      <c r="BA1014" s="9"/>
      <c r="BB1014" s="9"/>
      <c r="BC1014" s="9"/>
      <c r="BD1014" s="9"/>
      <c r="BE1014" s="9"/>
      <c r="BF1014" s="9"/>
      <c r="BG1014" s="9"/>
      <c r="BH1014" s="9"/>
      <c r="BI1014" s="9"/>
      <c r="BJ1014" s="9"/>
      <c r="BK1014" s="9"/>
      <c r="BL1014" s="9"/>
      <c r="BM1014" s="9"/>
    </row>
    <row r="1015" spans="23:65">
      <c r="W1015" s="9"/>
      <c r="X1015" s="9"/>
      <c r="Y1015" s="9"/>
      <c r="Z1015" s="9"/>
      <c r="AA1015" s="9"/>
      <c r="AB1015" s="9"/>
      <c r="AC1015" s="9"/>
      <c r="AD1015" s="9"/>
      <c r="AE1015" s="9"/>
      <c r="AF1015" s="9"/>
      <c r="AG1015" s="9"/>
      <c r="AH1015" s="9"/>
      <c r="AI1015" s="9"/>
      <c r="AJ1015" s="9"/>
      <c r="AK1015" s="9"/>
      <c r="AL1015" s="9"/>
      <c r="AM1015" s="9"/>
      <c r="AN1015" s="9"/>
      <c r="AO1015" s="9"/>
      <c r="AP1015" s="9"/>
      <c r="AQ1015" s="9"/>
      <c r="AR1015" s="9"/>
      <c r="AS1015" s="9"/>
      <c r="AT1015" s="9"/>
      <c r="AU1015" s="9"/>
      <c r="AV1015" s="9"/>
      <c r="AW1015" s="9"/>
      <c r="AX1015" s="9"/>
      <c r="AY1015" s="9"/>
      <c r="AZ1015" s="9"/>
      <c r="BA1015" s="9"/>
      <c r="BB1015" s="9"/>
      <c r="BC1015" s="9"/>
      <c r="BD1015" s="9"/>
      <c r="BE1015" s="9"/>
      <c r="BF1015" s="9"/>
      <c r="BG1015" s="9"/>
      <c r="BH1015" s="9"/>
      <c r="BI1015" s="9"/>
      <c r="BJ1015" s="9"/>
      <c r="BK1015" s="9"/>
      <c r="BL1015" s="9"/>
      <c r="BM1015" s="9"/>
    </row>
    <row r="1016" spans="23:65">
      <c r="W1016" s="9"/>
      <c r="X1016" s="9"/>
      <c r="Y1016" s="9"/>
      <c r="Z1016" s="9"/>
      <c r="AA1016" s="9"/>
      <c r="AB1016" s="9"/>
      <c r="AC1016" s="9"/>
      <c r="AD1016" s="9"/>
      <c r="AE1016" s="9"/>
      <c r="AF1016" s="9"/>
      <c r="AG1016" s="9"/>
      <c r="AH1016" s="9"/>
      <c r="AI1016" s="9"/>
      <c r="AJ1016" s="9"/>
      <c r="AK1016" s="9"/>
      <c r="AL1016" s="9"/>
      <c r="AM1016" s="9"/>
      <c r="AN1016" s="9"/>
      <c r="AO1016" s="9"/>
      <c r="AP1016" s="9"/>
      <c r="AQ1016" s="9"/>
      <c r="AR1016" s="9"/>
      <c r="AS1016" s="9"/>
      <c r="AT1016" s="9"/>
      <c r="AU1016" s="9"/>
      <c r="AV1016" s="9"/>
      <c r="AW1016" s="9"/>
      <c r="AX1016" s="9"/>
      <c r="AY1016" s="9"/>
      <c r="AZ1016" s="9"/>
      <c r="BA1016" s="9"/>
      <c r="BB1016" s="9"/>
      <c r="BC1016" s="9"/>
      <c r="BD1016" s="9"/>
      <c r="BE1016" s="9"/>
      <c r="BF1016" s="9"/>
      <c r="BG1016" s="9"/>
      <c r="BH1016" s="9"/>
      <c r="BI1016" s="9"/>
      <c r="BJ1016" s="9"/>
      <c r="BK1016" s="9"/>
      <c r="BL1016" s="9"/>
      <c r="BM1016" s="9"/>
    </row>
    <row r="1017" spans="23:65">
      <c r="W1017" s="9"/>
      <c r="X1017" s="9"/>
      <c r="Y1017" s="9"/>
      <c r="Z1017" s="9"/>
      <c r="AA1017" s="9"/>
      <c r="AB1017" s="9"/>
      <c r="AC1017" s="9"/>
      <c r="AD1017" s="9"/>
      <c r="AE1017" s="9"/>
      <c r="AF1017" s="9"/>
      <c r="AG1017" s="9"/>
      <c r="AH1017" s="9"/>
      <c r="AI1017" s="9"/>
      <c r="AJ1017" s="9"/>
      <c r="AK1017" s="9"/>
      <c r="AL1017" s="9"/>
      <c r="AM1017" s="9"/>
      <c r="AN1017" s="9"/>
      <c r="AO1017" s="9"/>
      <c r="AP1017" s="9"/>
      <c r="AQ1017" s="9"/>
      <c r="AR1017" s="9"/>
      <c r="AS1017" s="9"/>
      <c r="AT1017" s="9"/>
      <c r="AU1017" s="9"/>
      <c r="AV1017" s="9"/>
      <c r="AW1017" s="9"/>
      <c r="AX1017" s="9"/>
      <c r="AY1017" s="9"/>
      <c r="AZ1017" s="9"/>
      <c r="BA1017" s="9"/>
      <c r="BB1017" s="9"/>
      <c r="BC1017" s="9"/>
      <c r="BD1017" s="9"/>
      <c r="BE1017" s="9"/>
      <c r="BF1017" s="9"/>
      <c r="BG1017" s="9"/>
      <c r="BH1017" s="9"/>
      <c r="BI1017" s="9"/>
      <c r="BJ1017" s="9"/>
      <c r="BK1017" s="9"/>
      <c r="BL1017" s="9"/>
      <c r="BM1017" s="9"/>
    </row>
    <row r="1018" spans="23:65">
      <c r="W1018" s="9"/>
      <c r="X1018" s="9"/>
      <c r="Y1018" s="9"/>
      <c r="Z1018" s="9"/>
      <c r="AA1018" s="9"/>
      <c r="AB1018" s="9"/>
      <c r="AC1018" s="9"/>
      <c r="AD1018" s="9"/>
      <c r="AE1018" s="9"/>
      <c r="AF1018" s="9"/>
      <c r="AG1018" s="9"/>
      <c r="AH1018" s="9"/>
      <c r="AI1018" s="9"/>
      <c r="AJ1018" s="9"/>
      <c r="AK1018" s="9"/>
      <c r="AL1018" s="9"/>
      <c r="AM1018" s="9"/>
      <c r="AN1018" s="9"/>
      <c r="AO1018" s="9"/>
      <c r="AP1018" s="9"/>
      <c r="AQ1018" s="9"/>
      <c r="AR1018" s="9"/>
      <c r="AS1018" s="9"/>
      <c r="AT1018" s="9"/>
      <c r="AU1018" s="9"/>
      <c r="AV1018" s="9"/>
      <c r="AW1018" s="9"/>
      <c r="AX1018" s="9"/>
      <c r="AY1018" s="9"/>
      <c r="AZ1018" s="9"/>
      <c r="BA1018" s="9"/>
      <c r="BB1018" s="9"/>
      <c r="BC1018" s="9"/>
      <c r="BD1018" s="9"/>
      <c r="BE1018" s="9"/>
      <c r="BF1018" s="9"/>
      <c r="BG1018" s="9"/>
      <c r="BH1018" s="9"/>
      <c r="BI1018" s="9"/>
      <c r="BJ1018" s="9"/>
      <c r="BK1018" s="9"/>
      <c r="BL1018" s="9"/>
      <c r="BM1018" s="9"/>
    </row>
    <row r="1019" spans="23:65">
      <c r="W1019" s="9"/>
      <c r="X1019" s="9"/>
      <c r="Y1019" s="9"/>
      <c r="Z1019" s="9"/>
      <c r="AA1019" s="9"/>
      <c r="AB1019" s="9"/>
      <c r="AC1019" s="9"/>
      <c r="AD1019" s="9"/>
      <c r="AE1019" s="9"/>
      <c r="AF1019" s="9"/>
      <c r="AG1019" s="9"/>
      <c r="AH1019" s="9"/>
      <c r="AI1019" s="9"/>
      <c r="AJ1019" s="9"/>
      <c r="AK1019" s="9"/>
      <c r="AL1019" s="9"/>
      <c r="AM1019" s="9"/>
      <c r="AN1019" s="9"/>
      <c r="AO1019" s="9"/>
      <c r="AP1019" s="9"/>
      <c r="AQ1019" s="9"/>
      <c r="AR1019" s="9"/>
      <c r="AS1019" s="9"/>
      <c r="AT1019" s="9"/>
      <c r="AU1019" s="9"/>
      <c r="AV1019" s="9"/>
      <c r="AW1019" s="9"/>
      <c r="AX1019" s="9"/>
      <c r="AY1019" s="9"/>
      <c r="AZ1019" s="9"/>
      <c r="BA1019" s="9"/>
      <c r="BB1019" s="9"/>
      <c r="BC1019" s="9"/>
      <c r="BD1019" s="9"/>
      <c r="BE1019" s="9"/>
      <c r="BF1019" s="9"/>
      <c r="BG1019" s="9"/>
      <c r="BH1019" s="9"/>
      <c r="BI1019" s="9"/>
      <c r="BJ1019" s="9"/>
      <c r="BK1019" s="9"/>
      <c r="BL1019" s="9"/>
      <c r="BM1019" s="9"/>
    </row>
    <row r="1020" spans="23:65">
      <c r="W1020" s="9"/>
      <c r="X1020" s="9"/>
      <c r="Y1020" s="9"/>
      <c r="Z1020" s="9"/>
      <c r="AA1020" s="9"/>
      <c r="AB1020" s="9"/>
      <c r="AC1020" s="9"/>
      <c r="AD1020" s="9"/>
      <c r="AE1020" s="9"/>
      <c r="AF1020" s="9"/>
      <c r="AG1020" s="9"/>
      <c r="AH1020" s="9"/>
      <c r="AI1020" s="9"/>
      <c r="AJ1020" s="9"/>
      <c r="AK1020" s="9"/>
      <c r="AL1020" s="9"/>
      <c r="AM1020" s="9"/>
      <c r="AN1020" s="9"/>
      <c r="AO1020" s="9"/>
      <c r="AP1020" s="9"/>
      <c r="AQ1020" s="9"/>
      <c r="AR1020" s="9"/>
      <c r="AS1020" s="9"/>
      <c r="AT1020" s="9"/>
      <c r="AU1020" s="9"/>
      <c r="AV1020" s="9"/>
      <c r="AW1020" s="9"/>
      <c r="AX1020" s="9"/>
      <c r="AY1020" s="9"/>
      <c r="AZ1020" s="9"/>
      <c r="BA1020" s="9"/>
      <c r="BB1020" s="9"/>
      <c r="BC1020" s="9"/>
      <c r="BD1020" s="9"/>
      <c r="BE1020" s="9"/>
      <c r="BF1020" s="9"/>
      <c r="BG1020" s="9"/>
      <c r="BH1020" s="9"/>
      <c r="BI1020" s="9"/>
      <c r="BJ1020" s="9"/>
      <c r="BK1020" s="9"/>
      <c r="BL1020" s="9"/>
      <c r="BM1020" s="9"/>
    </row>
    <row r="1021" spans="23:65">
      <c r="W1021" s="9"/>
      <c r="X1021" s="9"/>
      <c r="Y1021" s="9"/>
      <c r="Z1021" s="9"/>
      <c r="AA1021" s="9"/>
      <c r="AB1021" s="9"/>
      <c r="AC1021" s="9"/>
      <c r="AD1021" s="9"/>
      <c r="AE1021" s="9"/>
      <c r="AF1021" s="9"/>
      <c r="AG1021" s="9"/>
      <c r="AH1021" s="9"/>
      <c r="AI1021" s="9"/>
      <c r="AJ1021" s="9"/>
      <c r="AK1021" s="9"/>
      <c r="AL1021" s="9"/>
      <c r="AM1021" s="9"/>
      <c r="AN1021" s="9"/>
      <c r="AO1021" s="9"/>
      <c r="AP1021" s="9"/>
      <c r="AQ1021" s="9"/>
      <c r="AR1021" s="9"/>
      <c r="AS1021" s="9"/>
      <c r="AT1021" s="9"/>
      <c r="AU1021" s="9"/>
      <c r="AV1021" s="9"/>
      <c r="AW1021" s="9"/>
      <c r="AX1021" s="9"/>
      <c r="AY1021" s="9"/>
      <c r="AZ1021" s="9"/>
      <c r="BA1021" s="9"/>
      <c r="BB1021" s="9"/>
      <c r="BC1021" s="9"/>
      <c r="BD1021" s="9"/>
      <c r="BE1021" s="9"/>
      <c r="BF1021" s="9"/>
      <c r="BG1021" s="9"/>
      <c r="BH1021" s="9"/>
      <c r="BI1021" s="9"/>
      <c r="BJ1021" s="9"/>
      <c r="BK1021" s="9"/>
      <c r="BL1021" s="9"/>
      <c r="BM1021" s="9"/>
    </row>
    <row r="1022" spans="23:65">
      <c r="W1022" s="9"/>
      <c r="X1022" s="9"/>
      <c r="Y1022" s="9"/>
      <c r="Z1022" s="9"/>
      <c r="AA1022" s="9"/>
      <c r="AB1022" s="9"/>
      <c r="AC1022" s="9"/>
      <c r="AD1022" s="9"/>
      <c r="AE1022" s="9"/>
      <c r="AF1022" s="9"/>
      <c r="AG1022" s="9"/>
      <c r="AH1022" s="9"/>
      <c r="AI1022" s="9"/>
      <c r="AJ1022" s="9"/>
      <c r="AK1022" s="9"/>
      <c r="AL1022" s="9"/>
      <c r="AM1022" s="9"/>
      <c r="AN1022" s="9"/>
      <c r="AO1022" s="9"/>
      <c r="AP1022" s="9"/>
      <c r="AQ1022" s="9"/>
      <c r="AR1022" s="9"/>
      <c r="AS1022" s="9"/>
      <c r="AT1022" s="9"/>
      <c r="AU1022" s="9"/>
      <c r="AV1022" s="9"/>
      <c r="AW1022" s="9"/>
      <c r="AX1022" s="9"/>
      <c r="AY1022" s="9"/>
      <c r="AZ1022" s="9"/>
      <c r="BA1022" s="9"/>
      <c r="BB1022" s="9"/>
      <c r="BC1022" s="9"/>
      <c r="BD1022" s="9"/>
      <c r="BE1022" s="9"/>
      <c r="BF1022" s="9"/>
      <c r="BG1022" s="9"/>
      <c r="BH1022" s="9"/>
      <c r="BI1022" s="9"/>
      <c r="BJ1022" s="9"/>
      <c r="BK1022" s="9"/>
      <c r="BL1022" s="9"/>
      <c r="BM1022" s="9"/>
    </row>
    <row r="1023" spans="23:65">
      <c r="W1023" s="9"/>
      <c r="X1023" s="9"/>
      <c r="Y1023" s="9"/>
      <c r="Z1023" s="9"/>
      <c r="AA1023" s="9"/>
      <c r="AB1023" s="9"/>
      <c r="AC1023" s="9"/>
      <c r="AD1023" s="9"/>
      <c r="AE1023" s="9"/>
      <c r="AF1023" s="9"/>
      <c r="AG1023" s="9"/>
      <c r="AH1023" s="9"/>
      <c r="AI1023" s="9"/>
      <c r="AJ1023" s="9"/>
      <c r="AK1023" s="9"/>
      <c r="AL1023" s="9"/>
      <c r="AM1023" s="9"/>
      <c r="AN1023" s="9"/>
      <c r="AO1023" s="9"/>
      <c r="AP1023" s="9"/>
      <c r="AQ1023" s="9"/>
      <c r="AR1023" s="9"/>
      <c r="AS1023" s="9"/>
      <c r="AT1023" s="9"/>
      <c r="AU1023" s="9"/>
      <c r="AV1023" s="9"/>
      <c r="AW1023" s="9"/>
      <c r="AX1023" s="9"/>
      <c r="AY1023" s="9"/>
      <c r="AZ1023" s="9"/>
      <c r="BA1023" s="9"/>
      <c r="BB1023" s="9"/>
      <c r="BC1023" s="9"/>
      <c r="BD1023" s="9"/>
      <c r="BE1023" s="9"/>
      <c r="BF1023" s="9"/>
      <c r="BG1023" s="9"/>
      <c r="BH1023" s="9"/>
      <c r="BI1023" s="9"/>
      <c r="BJ1023" s="9"/>
      <c r="BK1023" s="9"/>
      <c r="BL1023" s="9"/>
      <c r="BM1023" s="9"/>
    </row>
    <row r="1024" spans="23:65">
      <c r="W1024" s="9"/>
      <c r="X1024" s="9"/>
      <c r="Y1024" s="9"/>
      <c r="Z1024" s="9"/>
      <c r="AA1024" s="9"/>
      <c r="AB1024" s="9"/>
      <c r="AC1024" s="9"/>
      <c r="AD1024" s="9"/>
      <c r="AE1024" s="9"/>
      <c r="AF1024" s="9"/>
      <c r="AG1024" s="9"/>
      <c r="AH1024" s="9"/>
      <c r="AI1024" s="9"/>
      <c r="AJ1024" s="9"/>
      <c r="AK1024" s="9"/>
      <c r="AL1024" s="9"/>
      <c r="AM1024" s="9"/>
      <c r="AN1024" s="9"/>
      <c r="AO1024" s="9"/>
      <c r="AP1024" s="9"/>
      <c r="AQ1024" s="9"/>
      <c r="AR1024" s="9"/>
      <c r="AS1024" s="9"/>
      <c r="AT1024" s="9"/>
      <c r="AU1024" s="9"/>
      <c r="AV1024" s="9"/>
      <c r="AW1024" s="9"/>
      <c r="AX1024" s="9"/>
      <c r="AY1024" s="9"/>
      <c r="AZ1024" s="9"/>
      <c r="BA1024" s="9"/>
      <c r="BB1024" s="9"/>
      <c r="BC1024" s="9"/>
      <c r="BD1024" s="9"/>
      <c r="BE1024" s="9"/>
      <c r="BF1024" s="9"/>
      <c r="BG1024" s="9"/>
      <c r="BH1024" s="9"/>
      <c r="BI1024" s="9"/>
      <c r="BJ1024" s="9"/>
      <c r="BK1024" s="9"/>
      <c r="BL1024" s="9"/>
      <c r="BM1024" s="9"/>
    </row>
    <row r="1025" spans="23:65">
      <c r="W1025" s="9"/>
      <c r="X1025" s="9"/>
      <c r="Y1025" s="9"/>
      <c r="Z1025" s="9"/>
      <c r="AA1025" s="9"/>
      <c r="AB1025" s="9"/>
      <c r="AC1025" s="9"/>
      <c r="AD1025" s="9"/>
      <c r="AE1025" s="9"/>
      <c r="AF1025" s="9"/>
      <c r="AG1025" s="9"/>
      <c r="AH1025" s="9"/>
      <c r="AI1025" s="9"/>
      <c r="AJ1025" s="9"/>
      <c r="AK1025" s="9"/>
      <c r="AL1025" s="9"/>
      <c r="AM1025" s="9"/>
      <c r="AN1025" s="9"/>
      <c r="AO1025" s="9"/>
      <c r="AP1025" s="9"/>
      <c r="AQ1025" s="9"/>
      <c r="AR1025" s="9"/>
      <c r="AS1025" s="9"/>
      <c r="AT1025" s="9"/>
      <c r="AU1025" s="9"/>
      <c r="AV1025" s="9"/>
      <c r="AW1025" s="9"/>
      <c r="AX1025" s="9"/>
      <c r="AY1025" s="9"/>
      <c r="AZ1025" s="9"/>
      <c r="BA1025" s="9"/>
      <c r="BB1025" s="9"/>
      <c r="BC1025" s="9"/>
      <c r="BD1025" s="9"/>
      <c r="BE1025" s="9"/>
      <c r="BF1025" s="9"/>
      <c r="BG1025" s="9"/>
      <c r="BH1025" s="9"/>
      <c r="BI1025" s="9"/>
      <c r="BJ1025" s="9"/>
      <c r="BK1025" s="9"/>
      <c r="BL1025" s="9"/>
      <c r="BM1025" s="9"/>
    </row>
    <row r="1026" spans="23:65">
      <c r="W1026" s="9"/>
      <c r="X1026" s="9"/>
      <c r="Y1026" s="9"/>
      <c r="Z1026" s="9"/>
      <c r="AA1026" s="9"/>
      <c r="AB1026" s="9"/>
      <c r="AC1026" s="9"/>
      <c r="AD1026" s="9"/>
      <c r="AE1026" s="9"/>
      <c r="AF1026" s="9"/>
      <c r="AG1026" s="9"/>
      <c r="AH1026" s="9"/>
      <c r="AI1026" s="9"/>
      <c r="AJ1026" s="9"/>
      <c r="AK1026" s="9"/>
      <c r="AL1026" s="9"/>
      <c r="AM1026" s="9"/>
      <c r="AN1026" s="9"/>
      <c r="AO1026" s="9"/>
      <c r="AP1026" s="9"/>
      <c r="AQ1026" s="9"/>
      <c r="AR1026" s="9"/>
      <c r="AS1026" s="9"/>
      <c r="AT1026" s="9"/>
      <c r="AU1026" s="9"/>
      <c r="AV1026" s="9"/>
      <c r="AW1026" s="9"/>
      <c r="AX1026" s="9"/>
      <c r="AY1026" s="9"/>
      <c r="AZ1026" s="9"/>
      <c r="BA1026" s="9"/>
      <c r="BB1026" s="9"/>
      <c r="BC1026" s="9"/>
      <c r="BD1026" s="9"/>
      <c r="BE1026" s="9"/>
      <c r="BF1026" s="9"/>
      <c r="BG1026" s="9"/>
      <c r="BH1026" s="9"/>
      <c r="BI1026" s="9"/>
      <c r="BJ1026" s="9"/>
      <c r="BK1026" s="9"/>
      <c r="BL1026" s="9"/>
      <c r="BM1026" s="9"/>
    </row>
    <row r="1027" spans="23:65">
      <c r="W1027" s="9"/>
      <c r="X1027" s="9"/>
      <c r="Y1027" s="9"/>
      <c r="Z1027" s="9"/>
      <c r="AA1027" s="9"/>
      <c r="AB1027" s="9"/>
      <c r="AC1027" s="9"/>
      <c r="AD1027" s="9"/>
      <c r="AE1027" s="9"/>
      <c r="AF1027" s="9"/>
      <c r="AG1027" s="9"/>
      <c r="AH1027" s="9"/>
      <c r="AI1027" s="9"/>
      <c r="AJ1027" s="9"/>
      <c r="AK1027" s="9"/>
      <c r="AL1027" s="9"/>
      <c r="AM1027" s="9"/>
      <c r="AN1027" s="9"/>
      <c r="AO1027" s="9"/>
      <c r="AP1027" s="9"/>
      <c r="AQ1027" s="9"/>
      <c r="AR1027" s="9"/>
      <c r="AS1027" s="9"/>
      <c r="AT1027" s="9"/>
      <c r="AU1027" s="9"/>
      <c r="AV1027" s="9"/>
      <c r="AW1027" s="9"/>
      <c r="AX1027" s="9"/>
      <c r="AY1027" s="9"/>
      <c r="AZ1027" s="9"/>
      <c r="BA1027" s="9"/>
      <c r="BB1027" s="9"/>
      <c r="BC1027" s="9"/>
      <c r="BD1027" s="9"/>
      <c r="BE1027" s="9"/>
      <c r="BF1027" s="9"/>
      <c r="BG1027" s="9"/>
      <c r="BH1027" s="9"/>
      <c r="BI1027" s="9"/>
      <c r="BJ1027" s="9"/>
      <c r="BK1027" s="9"/>
      <c r="BL1027" s="9"/>
      <c r="BM1027" s="9"/>
    </row>
    <row r="1028" spans="23:65">
      <c r="W1028" s="9"/>
      <c r="X1028" s="9"/>
      <c r="Y1028" s="9"/>
      <c r="Z1028" s="9"/>
      <c r="AA1028" s="9"/>
      <c r="AB1028" s="9"/>
      <c r="AC1028" s="9"/>
      <c r="AD1028" s="9"/>
      <c r="AE1028" s="9"/>
      <c r="AF1028" s="9"/>
      <c r="AG1028" s="9"/>
      <c r="AH1028" s="9"/>
      <c r="AI1028" s="9"/>
      <c r="AJ1028" s="9"/>
      <c r="AK1028" s="9"/>
      <c r="AL1028" s="9"/>
      <c r="AM1028" s="9"/>
      <c r="AN1028" s="9"/>
      <c r="AO1028" s="9"/>
      <c r="AP1028" s="9"/>
      <c r="AQ1028" s="9"/>
      <c r="AR1028" s="9"/>
      <c r="AS1028" s="9"/>
      <c r="AT1028" s="9"/>
      <c r="AU1028" s="9"/>
      <c r="AV1028" s="9"/>
      <c r="AW1028" s="9"/>
      <c r="AX1028" s="9"/>
      <c r="AY1028" s="9"/>
      <c r="AZ1028" s="9"/>
      <c r="BA1028" s="9"/>
      <c r="BB1028" s="9"/>
      <c r="BC1028" s="9"/>
      <c r="BD1028" s="9"/>
      <c r="BE1028" s="9"/>
      <c r="BF1028" s="9"/>
      <c r="BG1028" s="9"/>
      <c r="BH1028" s="9"/>
      <c r="BI1028" s="9"/>
      <c r="BJ1028" s="9"/>
      <c r="BK1028" s="9"/>
      <c r="BL1028" s="9"/>
      <c r="BM1028" s="9"/>
    </row>
    <row r="1029" spans="23:65">
      <c r="W1029" s="9"/>
      <c r="X1029" s="9"/>
      <c r="Y1029" s="9"/>
      <c r="Z1029" s="9"/>
      <c r="AA1029" s="9"/>
      <c r="AB1029" s="9"/>
      <c r="AC1029" s="9"/>
      <c r="AD1029" s="9"/>
      <c r="AE1029" s="9"/>
      <c r="AF1029" s="9"/>
      <c r="AG1029" s="9"/>
      <c r="AH1029" s="9"/>
      <c r="AI1029" s="9"/>
      <c r="AJ1029" s="9"/>
      <c r="AK1029" s="9"/>
      <c r="AL1029" s="9"/>
      <c r="AM1029" s="9"/>
      <c r="AN1029" s="9"/>
      <c r="AO1029" s="9"/>
      <c r="AP1029" s="9"/>
      <c r="AQ1029" s="9"/>
      <c r="AR1029" s="9"/>
      <c r="AS1029" s="9"/>
      <c r="AT1029" s="9"/>
      <c r="AU1029" s="9"/>
      <c r="AV1029" s="9"/>
      <c r="AW1029" s="9"/>
      <c r="AX1029" s="9"/>
      <c r="AY1029" s="9"/>
      <c r="AZ1029" s="9"/>
      <c r="BA1029" s="9"/>
      <c r="BB1029" s="9"/>
      <c r="BC1029" s="9"/>
      <c r="BD1029" s="9"/>
      <c r="BE1029" s="9"/>
      <c r="BF1029" s="9"/>
      <c r="BG1029" s="9"/>
      <c r="BH1029" s="9"/>
      <c r="BI1029" s="9"/>
      <c r="BJ1029" s="9"/>
      <c r="BK1029" s="9"/>
      <c r="BL1029" s="9"/>
      <c r="BM1029" s="9"/>
    </row>
    <row r="1030" spans="23:65">
      <c r="W1030" s="9"/>
      <c r="X1030" s="9"/>
      <c r="Y1030" s="9"/>
      <c r="Z1030" s="9"/>
      <c r="AA1030" s="9"/>
      <c r="AB1030" s="9"/>
      <c r="AC1030" s="9"/>
      <c r="AD1030" s="9"/>
      <c r="AE1030" s="9"/>
      <c r="AF1030" s="9"/>
      <c r="AG1030" s="9"/>
      <c r="AH1030" s="9"/>
      <c r="AI1030" s="9"/>
      <c r="AJ1030" s="9"/>
      <c r="AK1030" s="9"/>
      <c r="AL1030" s="9"/>
      <c r="AM1030" s="9"/>
      <c r="AN1030" s="9"/>
      <c r="AO1030" s="9"/>
      <c r="AP1030" s="9"/>
      <c r="AQ1030" s="9"/>
      <c r="AR1030" s="9"/>
      <c r="AS1030" s="9"/>
      <c r="AT1030" s="9"/>
      <c r="AU1030" s="9"/>
      <c r="AV1030" s="9"/>
      <c r="AW1030" s="9"/>
      <c r="AX1030" s="9"/>
      <c r="AY1030" s="9"/>
      <c r="AZ1030" s="9"/>
      <c r="BA1030" s="9"/>
      <c r="BB1030" s="9"/>
      <c r="BC1030" s="9"/>
      <c r="BD1030" s="9"/>
      <c r="BE1030" s="9"/>
      <c r="BF1030" s="9"/>
      <c r="BG1030" s="9"/>
      <c r="BH1030" s="9"/>
      <c r="BI1030" s="9"/>
      <c r="BJ1030" s="9"/>
      <c r="BK1030" s="9"/>
      <c r="BL1030" s="9"/>
      <c r="BM1030" s="9"/>
    </row>
    <row r="1031" spans="23:65">
      <c r="W1031" s="9"/>
      <c r="X1031" s="9"/>
      <c r="Y1031" s="9"/>
      <c r="Z1031" s="9"/>
      <c r="AA1031" s="9"/>
      <c r="AB1031" s="9"/>
      <c r="AC1031" s="9"/>
      <c r="AD1031" s="9"/>
      <c r="AE1031" s="9"/>
      <c r="AF1031" s="9"/>
      <c r="AG1031" s="9"/>
      <c r="AH1031" s="9"/>
      <c r="AI1031" s="9"/>
      <c r="AJ1031" s="9"/>
      <c r="AK1031" s="9"/>
      <c r="AL1031" s="9"/>
      <c r="AM1031" s="9"/>
      <c r="AN1031" s="9"/>
      <c r="AO1031" s="9"/>
      <c r="AP1031" s="9"/>
      <c r="AQ1031" s="9"/>
      <c r="AR1031" s="9"/>
      <c r="AS1031" s="9"/>
      <c r="AT1031" s="9"/>
      <c r="AU1031" s="9"/>
      <c r="AV1031" s="9"/>
      <c r="AW1031" s="9"/>
      <c r="AX1031" s="9"/>
      <c r="AY1031" s="9"/>
      <c r="AZ1031" s="9"/>
      <c r="BA1031" s="9"/>
      <c r="BB1031" s="9"/>
      <c r="BC1031" s="9"/>
      <c r="BD1031" s="9"/>
      <c r="BE1031" s="9"/>
      <c r="BF1031" s="9"/>
      <c r="BG1031" s="9"/>
      <c r="BH1031" s="9"/>
      <c r="BI1031" s="9"/>
      <c r="BJ1031" s="9"/>
      <c r="BK1031" s="9"/>
      <c r="BL1031" s="9"/>
      <c r="BM1031" s="9"/>
    </row>
    <row r="1032" spans="23:65">
      <c r="W1032" s="9"/>
      <c r="X1032" s="9"/>
      <c r="Y1032" s="9"/>
      <c r="Z1032" s="9"/>
      <c r="AA1032" s="9"/>
      <c r="AB1032" s="9"/>
      <c r="AC1032" s="9"/>
      <c r="AD1032" s="9"/>
      <c r="AE1032" s="9"/>
      <c r="AF1032" s="9"/>
      <c r="AG1032" s="9"/>
      <c r="AH1032" s="9"/>
      <c r="AI1032" s="9"/>
      <c r="AJ1032" s="9"/>
      <c r="AK1032" s="9"/>
      <c r="AL1032" s="9"/>
      <c r="AM1032" s="9"/>
      <c r="AN1032" s="9"/>
      <c r="AO1032" s="9"/>
      <c r="AP1032" s="9"/>
      <c r="AQ1032" s="9"/>
      <c r="AR1032" s="9"/>
      <c r="AS1032" s="9"/>
      <c r="AT1032" s="9"/>
      <c r="AU1032" s="9"/>
      <c r="AV1032" s="9"/>
      <c r="AW1032" s="9"/>
      <c r="AX1032" s="9"/>
      <c r="AY1032" s="9"/>
      <c r="AZ1032" s="9"/>
      <c r="BA1032" s="9"/>
      <c r="BB1032" s="9"/>
      <c r="BC1032" s="9"/>
      <c r="BD1032" s="9"/>
      <c r="BE1032" s="9"/>
      <c r="BF1032" s="9"/>
      <c r="BG1032" s="9"/>
      <c r="BH1032" s="9"/>
      <c r="BI1032" s="9"/>
      <c r="BJ1032" s="9"/>
      <c r="BK1032" s="9"/>
      <c r="BL1032" s="9"/>
      <c r="BM1032" s="9"/>
    </row>
    <row r="1033" spans="23:65">
      <c r="W1033" s="9"/>
      <c r="X1033" s="9"/>
      <c r="Y1033" s="9"/>
      <c r="Z1033" s="9"/>
      <c r="AA1033" s="9"/>
      <c r="AB1033" s="9"/>
      <c r="AC1033" s="9"/>
      <c r="AD1033" s="9"/>
      <c r="AE1033" s="9"/>
      <c r="AF1033" s="9"/>
      <c r="AG1033" s="9"/>
      <c r="AH1033" s="9"/>
      <c r="AI1033" s="9"/>
      <c r="AJ1033" s="9"/>
      <c r="AK1033" s="9"/>
      <c r="AL1033" s="9"/>
      <c r="AM1033" s="9"/>
      <c r="AN1033" s="9"/>
      <c r="AO1033" s="9"/>
      <c r="AP1033" s="9"/>
      <c r="AQ1033" s="9"/>
      <c r="AR1033" s="9"/>
      <c r="AS1033" s="9"/>
      <c r="AT1033" s="9"/>
      <c r="AU1033" s="9"/>
      <c r="AV1033" s="9"/>
      <c r="AW1033" s="9"/>
      <c r="AX1033" s="9"/>
      <c r="AY1033" s="9"/>
      <c r="AZ1033" s="9"/>
      <c r="BA1033" s="9"/>
      <c r="BB1033" s="9"/>
      <c r="BC1033" s="9"/>
      <c r="BD1033" s="9"/>
      <c r="BE1033" s="9"/>
      <c r="BF1033" s="9"/>
      <c r="BG1033" s="9"/>
      <c r="BH1033" s="9"/>
      <c r="BI1033" s="9"/>
      <c r="BJ1033" s="9"/>
      <c r="BK1033" s="9"/>
      <c r="BL1033" s="9"/>
      <c r="BM1033" s="9"/>
    </row>
    <row r="1034" spans="23:65">
      <c r="W1034" s="9"/>
      <c r="X1034" s="9"/>
      <c r="Y1034" s="9"/>
      <c r="Z1034" s="9"/>
      <c r="AA1034" s="9"/>
      <c r="AB1034" s="9"/>
      <c r="AC1034" s="9"/>
      <c r="AD1034" s="9"/>
      <c r="AE1034" s="9"/>
      <c r="AF1034" s="9"/>
      <c r="AG1034" s="9"/>
      <c r="AH1034" s="9"/>
      <c r="AI1034" s="9"/>
      <c r="AJ1034" s="9"/>
      <c r="AK1034" s="9"/>
      <c r="AL1034" s="9"/>
      <c r="AM1034" s="9"/>
      <c r="AN1034" s="9"/>
      <c r="AO1034" s="9"/>
      <c r="AP1034" s="9"/>
      <c r="AQ1034" s="9"/>
      <c r="AR1034" s="9"/>
      <c r="AS1034" s="9"/>
      <c r="AT1034" s="9"/>
      <c r="AU1034" s="9"/>
      <c r="AV1034" s="9"/>
      <c r="AW1034" s="9"/>
      <c r="AX1034" s="9"/>
      <c r="AY1034" s="9"/>
      <c r="AZ1034" s="9"/>
      <c r="BA1034" s="9"/>
      <c r="BB1034" s="9"/>
      <c r="BC1034" s="9"/>
      <c r="BD1034" s="9"/>
      <c r="BE1034" s="9"/>
      <c r="BF1034" s="9"/>
      <c r="BG1034" s="9"/>
      <c r="BH1034" s="9"/>
      <c r="BI1034" s="9"/>
      <c r="BJ1034" s="9"/>
      <c r="BK1034" s="9"/>
      <c r="BL1034" s="9"/>
      <c r="BM1034" s="9"/>
    </row>
    <row r="1035" spans="23:65">
      <c r="W1035" s="9"/>
      <c r="X1035" s="9"/>
      <c r="Y1035" s="9"/>
      <c r="Z1035" s="9"/>
      <c r="AA1035" s="9"/>
      <c r="AB1035" s="9"/>
      <c r="AC1035" s="9"/>
      <c r="AD1035" s="9"/>
      <c r="AE1035" s="9"/>
      <c r="AF1035" s="9"/>
      <c r="AG1035" s="9"/>
      <c r="AH1035" s="9"/>
      <c r="AI1035" s="9"/>
      <c r="AJ1035" s="9"/>
      <c r="AK1035" s="9"/>
      <c r="AL1035" s="9"/>
      <c r="AM1035" s="9"/>
      <c r="AN1035" s="9"/>
      <c r="AO1035" s="9"/>
      <c r="AP1035" s="9"/>
      <c r="AQ1035" s="9"/>
      <c r="AR1035" s="9"/>
      <c r="AS1035" s="9"/>
      <c r="AT1035" s="9"/>
      <c r="AU1035" s="9"/>
      <c r="AV1035" s="9"/>
      <c r="AW1035" s="9"/>
      <c r="AX1035" s="9"/>
      <c r="AY1035" s="9"/>
      <c r="AZ1035" s="9"/>
      <c r="BA1035" s="9"/>
      <c r="BB1035" s="9"/>
      <c r="BC1035" s="9"/>
      <c r="BD1035" s="9"/>
      <c r="BE1035" s="9"/>
      <c r="BF1035" s="9"/>
      <c r="BG1035" s="9"/>
      <c r="BH1035" s="9"/>
      <c r="BI1035" s="9"/>
      <c r="BJ1035" s="9"/>
      <c r="BK1035" s="9"/>
      <c r="BL1035" s="9"/>
      <c r="BM1035" s="9"/>
    </row>
    <row r="1036" spans="23:65">
      <c r="W1036" s="9"/>
      <c r="X1036" s="9"/>
      <c r="Y1036" s="9"/>
      <c r="Z1036" s="9"/>
      <c r="AA1036" s="9"/>
      <c r="AB1036" s="9"/>
      <c r="AC1036" s="9"/>
      <c r="AD1036" s="9"/>
      <c r="AE1036" s="9"/>
      <c r="AF1036" s="9"/>
      <c r="AG1036" s="9"/>
      <c r="AH1036" s="9"/>
      <c r="AI1036" s="9"/>
      <c r="AJ1036" s="9"/>
      <c r="AK1036" s="9"/>
      <c r="AL1036" s="9"/>
      <c r="AM1036" s="9"/>
      <c r="AN1036" s="9"/>
      <c r="AO1036" s="9"/>
      <c r="AP1036" s="9"/>
      <c r="AQ1036" s="9"/>
      <c r="AR1036" s="9"/>
      <c r="AS1036" s="9"/>
      <c r="AT1036" s="9"/>
      <c r="AU1036" s="9"/>
      <c r="AV1036" s="9"/>
      <c r="AW1036" s="9"/>
      <c r="AX1036" s="9"/>
      <c r="AY1036" s="9"/>
      <c r="AZ1036" s="9"/>
      <c r="BA1036" s="9"/>
      <c r="BB1036" s="9"/>
      <c r="BC1036" s="9"/>
      <c r="BD1036" s="9"/>
      <c r="BE1036" s="9"/>
      <c r="BF1036" s="9"/>
      <c r="BG1036" s="9"/>
      <c r="BH1036" s="9"/>
      <c r="BI1036" s="9"/>
      <c r="BJ1036" s="9"/>
      <c r="BK1036" s="9"/>
      <c r="BL1036" s="9"/>
      <c r="BM1036" s="9"/>
    </row>
    <row r="1037" spans="23:65">
      <c r="W1037" s="9"/>
      <c r="X1037" s="9"/>
      <c r="Y1037" s="9"/>
      <c r="Z1037" s="9"/>
      <c r="AA1037" s="9"/>
      <c r="AB1037" s="9"/>
      <c r="AC1037" s="9"/>
      <c r="AD1037" s="9"/>
      <c r="AE1037" s="9"/>
      <c r="AF1037" s="9"/>
      <c r="AG1037" s="9"/>
      <c r="AH1037" s="9"/>
      <c r="AI1037" s="9"/>
      <c r="AJ1037" s="9"/>
      <c r="AK1037" s="9"/>
      <c r="AL1037" s="9"/>
      <c r="AM1037" s="9"/>
      <c r="AN1037" s="9"/>
      <c r="AO1037" s="9"/>
      <c r="AP1037" s="9"/>
      <c r="AQ1037" s="9"/>
      <c r="AR1037" s="9"/>
      <c r="AS1037" s="9"/>
      <c r="AT1037" s="9"/>
      <c r="AU1037" s="9"/>
      <c r="AV1037" s="9"/>
      <c r="AW1037" s="9"/>
      <c r="AX1037" s="9"/>
      <c r="AY1037" s="9"/>
      <c r="AZ1037" s="9"/>
      <c r="BA1037" s="9"/>
      <c r="BB1037" s="9"/>
      <c r="BC1037" s="9"/>
      <c r="BD1037" s="9"/>
      <c r="BE1037" s="9"/>
      <c r="BF1037" s="9"/>
      <c r="BG1037" s="9"/>
      <c r="BH1037" s="9"/>
      <c r="BI1037" s="9"/>
      <c r="BJ1037" s="9"/>
      <c r="BK1037" s="9"/>
      <c r="BL1037" s="9"/>
      <c r="BM1037" s="9"/>
    </row>
    <row r="1038" spans="23:65">
      <c r="W1038" s="9"/>
      <c r="X1038" s="9"/>
      <c r="Y1038" s="9"/>
      <c r="Z1038" s="9"/>
      <c r="AA1038" s="9"/>
      <c r="AB1038" s="9"/>
      <c r="AC1038" s="9"/>
      <c r="AD1038" s="9"/>
      <c r="AE1038" s="9"/>
      <c r="AF1038" s="9"/>
      <c r="AG1038" s="9"/>
      <c r="AH1038" s="9"/>
      <c r="AI1038" s="9"/>
      <c r="AJ1038" s="9"/>
      <c r="AK1038" s="9"/>
      <c r="AL1038" s="9"/>
      <c r="AM1038" s="9"/>
      <c r="AN1038" s="9"/>
      <c r="AO1038" s="9"/>
      <c r="AP1038" s="9"/>
      <c r="AQ1038" s="9"/>
      <c r="AR1038" s="9"/>
      <c r="AS1038" s="9"/>
      <c r="AT1038" s="9"/>
      <c r="AU1038" s="9"/>
      <c r="AV1038" s="9"/>
      <c r="AW1038" s="9"/>
      <c r="AX1038" s="9"/>
      <c r="AY1038" s="9"/>
      <c r="AZ1038" s="9"/>
      <c r="BA1038" s="9"/>
      <c r="BB1038" s="9"/>
      <c r="BC1038" s="9"/>
      <c r="BD1038" s="9"/>
      <c r="BE1038" s="9"/>
      <c r="BF1038" s="9"/>
      <c r="BG1038" s="9"/>
      <c r="BH1038" s="9"/>
      <c r="BI1038" s="9"/>
      <c r="BJ1038" s="9"/>
      <c r="BK1038" s="9"/>
      <c r="BL1038" s="9"/>
      <c r="BM1038" s="9"/>
    </row>
    <row r="1039" spans="23:65">
      <c r="W1039" s="9"/>
      <c r="X1039" s="9"/>
      <c r="Y1039" s="9"/>
      <c r="Z1039" s="9"/>
      <c r="AA1039" s="9"/>
      <c r="AB1039" s="9"/>
      <c r="AC1039" s="9"/>
      <c r="AD1039" s="9"/>
      <c r="AE1039" s="9"/>
      <c r="AF1039" s="9"/>
      <c r="AG1039" s="9"/>
      <c r="AH1039" s="9"/>
      <c r="AI1039" s="9"/>
      <c r="AJ1039" s="9"/>
      <c r="AK1039" s="9"/>
      <c r="AL1039" s="9"/>
      <c r="AM1039" s="9"/>
      <c r="AN1039" s="9"/>
      <c r="AO1039" s="9"/>
      <c r="AP1039" s="9"/>
      <c r="AQ1039" s="9"/>
      <c r="AR1039" s="9"/>
      <c r="AS1039" s="9"/>
      <c r="AT1039" s="9"/>
      <c r="AU1039" s="9"/>
      <c r="AV1039" s="9"/>
      <c r="AW1039" s="9"/>
      <c r="AX1039" s="9"/>
      <c r="AY1039" s="9"/>
      <c r="AZ1039" s="9"/>
      <c r="BA1039" s="9"/>
      <c r="BB1039" s="9"/>
      <c r="BC1039" s="9"/>
      <c r="BD1039" s="9"/>
      <c r="BE1039" s="9"/>
      <c r="BF1039" s="9"/>
      <c r="BG1039" s="9"/>
      <c r="BH1039" s="9"/>
      <c r="BI1039" s="9"/>
      <c r="BJ1039" s="9"/>
      <c r="BK1039" s="9"/>
      <c r="BL1039" s="9"/>
      <c r="BM1039" s="9"/>
    </row>
    <row r="1040" spans="23:65">
      <c r="W1040" s="9"/>
      <c r="X1040" s="9"/>
      <c r="Y1040" s="9"/>
      <c r="Z1040" s="9"/>
      <c r="AA1040" s="9"/>
      <c r="AB1040" s="9"/>
      <c r="AC1040" s="9"/>
      <c r="AD1040" s="9"/>
      <c r="AE1040" s="9"/>
      <c r="AF1040" s="9"/>
      <c r="AG1040" s="9"/>
      <c r="AH1040" s="9"/>
      <c r="AI1040" s="9"/>
      <c r="AJ1040" s="9"/>
      <c r="AK1040" s="9"/>
      <c r="AL1040" s="9"/>
      <c r="AM1040" s="9"/>
      <c r="AN1040" s="9"/>
      <c r="AO1040" s="9"/>
      <c r="AP1040" s="9"/>
      <c r="AQ1040" s="9"/>
      <c r="AR1040" s="9"/>
      <c r="AS1040" s="9"/>
      <c r="AT1040" s="9"/>
      <c r="AU1040" s="9"/>
      <c r="AV1040" s="9"/>
      <c r="AW1040" s="9"/>
      <c r="AX1040" s="9"/>
      <c r="AY1040" s="9"/>
      <c r="AZ1040" s="9"/>
      <c r="BA1040" s="9"/>
      <c r="BB1040" s="9"/>
      <c r="BC1040" s="9"/>
      <c r="BD1040" s="9"/>
      <c r="BE1040" s="9"/>
      <c r="BF1040" s="9"/>
      <c r="BG1040" s="9"/>
      <c r="BH1040" s="9"/>
      <c r="BI1040" s="9"/>
      <c r="BJ1040" s="9"/>
      <c r="BK1040" s="9"/>
      <c r="BL1040" s="9"/>
      <c r="BM1040" s="9"/>
    </row>
    <row r="1041" spans="23:65">
      <c r="W1041" s="9"/>
      <c r="X1041" s="9"/>
      <c r="Y1041" s="9"/>
      <c r="Z1041" s="9"/>
      <c r="AA1041" s="9"/>
      <c r="AB1041" s="9"/>
      <c r="AC1041" s="9"/>
      <c r="AD1041" s="9"/>
      <c r="AE1041" s="9"/>
      <c r="AF1041" s="9"/>
      <c r="AG1041" s="9"/>
      <c r="AH1041" s="9"/>
      <c r="AI1041" s="9"/>
      <c r="AJ1041" s="9"/>
      <c r="AK1041" s="9"/>
      <c r="AL1041" s="9"/>
      <c r="AM1041" s="9"/>
      <c r="AN1041" s="9"/>
      <c r="AO1041" s="9"/>
      <c r="AP1041" s="9"/>
      <c r="AQ1041" s="9"/>
      <c r="AR1041" s="9"/>
      <c r="AS1041" s="9"/>
      <c r="AT1041" s="9"/>
      <c r="AU1041" s="9"/>
      <c r="AV1041" s="9"/>
      <c r="AW1041" s="9"/>
      <c r="AX1041" s="9"/>
      <c r="AY1041" s="9"/>
      <c r="AZ1041" s="9"/>
      <c r="BA1041" s="9"/>
      <c r="BB1041" s="9"/>
      <c r="BC1041" s="9"/>
      <c r="BD1041" s="9"/>
      <c r="BE1041" s="9"/>
      <c r="BF1041" s="9"/>
      <c r="BG1041" s="9"/>
      <c r="BH1041" s="9"/>
      <c r="BI1041" s="9"/>
      <c r="BJ1041" s="9"/>
      <c r="BK1041" s="9"/>
      <c r="BL1041" s="9"/>
      <c r="BM1041" s="9"/>
    </row>
    <row r="1042" spans="23:65">
      <c r="W1042" s="9"/>
      <c r="X1042" s="9"/>
      <c r="Y1042" s="9"/>
      <c r="Z1042" s="9"/>
      <c r="AA1042" s="9"/>
      <c r="AB1042" s="9"/>
      <c r="AC1042" s="9"/>
      <c r="AD1042" s="9"/>
      <c r="AE1042" s="9"/>
      <c r="AF1042" s="9"/>
      <c r="AG1042" s="9"/>
      <c r="AH1042" s="9"/>
      <c r="AI1042" s="9"/>
      <c r="AJ1042" s="9"/>
      <c r="AK1042" s="9"/>
      <c r="AL1042" s="9"/>
      <c r="AM1042" s="9"/>
      <c r="AN1042" s="9"/>
      <c r="AO1042" s="9"/>
      <c r="AP1042" s="9"/>
      <c r="AQ1042" s="9"/>
      <c r="AR1042" s="9"/>
      <c r="AS1042" s="9"/>
      <c r="AT1042" s="9"/>
      <c r="AU1042" s="9"/>
      <c r="AV1042" s="9"/>
      <c r="AW1042" s="9"/>
      <c r="AX1042" s="9"/>
      <c r="AY1042" s="9"/>
      <c r="AZ1042" s="9"/>
      <c r="BA1042" s="9"/>
      <c r="BB1042" s="9"/>
      <c r="BC1042" s="9"/>
      <c r="BD1042" s="9"/>
      <c r="BE1042" s="9"/>
      <c r="BF1042" s="9"/>
      <c r="BG1042" s="9"/>
      <c r="BH1042" s="9"/>
      <c r="BI1042" s="9"/>
      <c r="BJ1042" s="9"/>
      <c r="BK1042" s="9"/>
      <c r="BL1042" s="9"/>
      <c r="BM1042" s="9"/>
    </row>
    <row r="1043" spans="23:65">
      <c r="W1043" s="9"/>
      <c r="X1043" s="9"/>
      <c r="Y1043" s="9"/>
      <c r="Z1043" s="9"/>
      <c r="AA1043" s="9"/>
      <c r="AB1043" s="9"/>
      <c r="AC1043" s="9"/>
      <c r="AD1043" s="9"/>
      <c r="AE1043" s="9"/>
      <c r="AF1043" s="9"/>
      <c r="AG1043" s="9"/>
      <c r="AH1043" s="9"/>
      <c r="AI1043" s="9"/>
      <c r="AJ1043" s="9"/>
      <c r="AK1043" s="9"/>
      <c r="AL1043" s="9"/>
      <c r="AM1043" s="9"/>
      <c r="AN1043" s="9"/>
      <c r="AO1043" s="9"/>
      <c r="AP1043" s="9"/>
      <c r="AQ1043" s="9"/>
      <c r="AR1043" s="9"/>
      <c r="AS1043" s="9"/>
      <c r="AT1043" s="9"/>
      <c r="AU1043" s="9"/>
      <c r="AV1043" s="9"/>
      <c r="AW1043" s="9"/>
      <c r="AX1043" s="9"/>
      <c r="AY1043" s="9"/>
      <c r="AZ1043" s="9"/>
      <c r="BA1043" s="9"/>
      <c r="BB1043" s="9"/>
      <c r="BC1043" s="9"/>
      <c r="BD1043" s="9"/>
      <c r="BE1043" s="9"/>
      <c r="BF1043" s="9"/>
      <c r="BG1043" s="9"/>
      <c r="BH1043" s="9"/>
      <c r="BI1043" s="9"/>
      <c r="BJ1043" s="9"/>
      <c r="BK1043" s="9"/>
      <c r="BL1043" s="9"/>
      <c r="BM1043" s="9"/>
    </row>
    <row r="1044" spans="23:65">
      <c r="W1044" s="9"/>
      <c r="X1044" s="9"/>
      <c r="Y1044" s="9"/>
      <c r="Z1044" s="9"/>
      <c r="AA1044" s="9"/>
      <c r="AB1044" s="9"/>
      <c r="AC1044" s="9"/>
      <c r="AD1044" s="9"/>
      <c r="AE1044" s="9"/>
      <c r="AF1044" s="9"/>
      <c r="AG1044" s="9"/>
      <c r="AH1044" s="9"/>
      <c r="AI1044" s="9"/>
      <c r="AJ1044" s="9"/>
      <c r="AK1044" s="9"/>
      <c r="AL1044" s="9"/>
      <c r="AM1044" s="9"/>
      <c r="AN1044" s="9"/>
      <c r="AO1044" s="9"/>
      <c r="AP1044" s="9"/>
      <c r="AQ1044" s="9"/>
      <c r="AR1044" s="9"/>
      <c r="AS1044" s="9"/>
      <c r="AT1044" s="9"/>
      <c r="AU1044" s="9"/>
      <c r="AV1044" s="9"/>
      <c r="AW1044" s="9"/>
      <c r="AX1044" s="9"/>
      <c r="AY1044" s="9"/>
      <c r="AZ1044" s="9"/>
      <c r="BA1044" s="9"/>
      <c r="BB1044" s="9"/>
      <c r="BC1044" s="9"/>
      <c r="BD1044" s="9"/>
      <c r="BE1044" s="9"/>
      <c r="BF1044" s="9"/>
      <c r="BG1044" s="9"/>
      <c r="BH1044" s="9"/>
      <c r="BI1044" s="9"/>
      <c r="BJ1044" s="9"/>
      <c r="BK1044" s="9"/>
      <c r="BL1044" s="9"/>
      <c r="BM1044" s="9"/>
    </row>
    <row r="1045" spans="23:65">
      <c r="W1045" s="9"/>
      <c r="X1045" s="9"/>
      <c r="Y1045" s="9"/>
      <c r="Z1045" s="9"/>
      <c r="AA1045" s="9"/>
      <c r="AB1045" s="9"/>
      <c r="AC1045" s="9"/>
      <c r="AD1045" s="9"/>
      <c r="AE1045" s="9"/>
      <c r="AF1045" s="9"/>
      <c r="AG1045" s="9"/>
      <c r="AH1045" s="9"/>
      <c r="AI1045" s="9"/>
      <c r="AJ1045" s="9"/>
      <c r="AK1045" s="9"/>
      <c r="AL1045" s="9"/>
      <c r="AM1045" s="9"/>
      <c r="AN1045" s="9"/>
      <c r="AO1045" s="9"/>
      <c r="AP1045" s="9"/>
      <c r="AQ1045" s="9"/>
      <c r="AR1045" s="9"/>
      <c r="AS1045" s="9"/>
      <c r="AT1045" s="9"/>
      <c r="AU1045" s="9"/>
      <c r="AV1045" s="9"/>
      <c r="AW1045" s="9"/>
      <c r="AX1045" s="9"/>
      <c r="AY1045" s="9"/>
      <c r="AZ1045" s="9"/>
      <c r="BA1045" s="9"/>
      <c r="BB1045" s="9"/>
      <c r="BC1045" s="9"/>
      <c r="BD1045" s="9"/>
      <c r="BE1045" s="9"/>
      <c r="BF1045" s="9"/>
      <c r="BG1045" s="9"/>
      <c r="BH1045" s="9"/>
      <c r="BI1045" s="9"/>
      <c r="BJ1045" s="9"/>
      <c r="BK1045" s="9"/>
      <c r="BL1045" s="9"/>
      <c r="BM1045" s="9"/>
    </row>
    <row r="1046" spans="23:65">
      <c r="W1046" s="9"/>
      <c r="X1046" s="9"/>
      <c r="Y1046" s="9"/>
      <c r="Z1046" s="9"/>
      <c r="AA1046" s="9"/>
      <c r="AB1046" s="9"/>
      <c r="AC1046" s="9"/>
      <c r="AD1046" s="9"/>
      <c r="AE1046" s="9"/>
      <c r="AF1046" s="9"/>
      <c r="AG1046" s="9"/>
      <c r="AH1046" s="9"/>
      <c r="AI1046" s="9"/>
      <c r="AJ1046" s="9"/>
      <c r="AK1046" s="9"/>
      <c r="AL1046" s="9"/>
      <c r="AM1046" s="9"/>
      <c r="AN1046" s="9"/>
      <c r="AO1046" s="9"/>
      <c r="AP1046" s="9"/>
      <c r="AQ1046" s="9"/>
      <c r="AR1046" s="9"/>
      <c r="AS1046" s="9"/>
      <c r="AT1046" s="9"/>
      <c r="AU1046" s="9"/>
      <c r="AV1046" s="9"/>
      <c r="AW1046" s="9"/>
      <c r="AX1046" s="9"/>
      <c r="AY1046" s="9"/>
      <c r="AZ1046" s="9"/>
      <c r="BA1046" s="9"/>
      <c r="BB1046" s="9"/>
      <c r="BC1046" s="9"/>
      <c r="BD1046" s="9"/>
      <c r="BE1046" s="9"/>
      <c r="BF1046" s="9"/>
      <c r="BG1046" s="9"/>
      <c r="BH1046" s="9"/>
      <c r="BI1046" s="9"/>
      <c r="BJ1046" s="9"/>
      <c r="BK1046" s="9"/>
      <c r="BL1046" s="9"/>
      <c r="BM1046" s="9"/>
    </row>
    <row r="1047" spans="23:65">
      <c r="W1047" s="9"/>
      <c r="X1047" s="9"/>
      <c r="Y1047" s="9"/>
      <c r="Z1047" s="9"/>
      <c r="AA1047" s="9"/>
      <c r="AB1047" s="9"/>
      <c r="AC1047" s="9"/>
      <c r="AD1047" s="9"/>
      <c r="AE1047" s="9"/>
      <c r="AF1047" s="9"/>
      <c r="AG1047" s="9"/>
      <c r="AH1047" s="9"/>
      <c r="AI1047" s="9"/>
      <c r="AJ1047" s="9"/>
      <c r="AK1047" s="9"/>
      <c r="AL1047" s="9"/>
      <c r="AM1047" s="9"/>
      <c r="AN1047" s="9"/>
      <c r="AO1047" s="9"/>
      <c r="AP1047" s="9"/>
      <c r="AQ1047" s="9"/>
      <c r="AR1047" s="9"/>
      <c r="AS1047" s="9"/>
      <c r="AT1047" s="9"/>
      <c r="AU1047" s="9"/>
      <c r="AV1047" s="9"/>
      <c r="AW1047" s="9"/>
      <c r="AX1047" s="9"/>
      <c r="AY1047" s="9"/>
      <c r="AZ1047" s="9"/>
      <c r="BA1047" s="9"/>
      <c r="BB1047" s="9"/>
      <c r="BC1047" s="9"/>
      <c r="BD1047" s="9"/>
      <c r="BE1047" s="9"/>
      <c r="BF1047" s="9"/>
      <c r="BG1047" s="9"/>
      <c r="BH1047" s="9"/>
      <c r="BI1047" s="9"/>
      <c r="BJ1047" s="9"/>
      <c r="BK1047" s="9"/>
      <c r="BL1047" s="9"/>
      <c r="BM1047" s="9"/>
    </row>
    <row r="1048" spans="23:65">
      <c r="W1048" s="9"/>
      <c r="X1048" s="9"/>
      <c r="Y1048" s="9"/>
      <c r="Z1048" s="9"/>
      <c r="AA1048" s="9"/>
      <c r="AB1048" s="9"/>
      <c r="AC1048" s="9"/>
      <c r="AD1048" s="9"/>
      <c r="AE1048" s="9"/>
      <c r="AF1048" s="9"/>
      <c r="AG1048" s="9"/>
      <c r="AH1048" s="9"/>
      <c r="AI1048" s="9"/>
      <c r="AJ1048" s="9"/>
      <c r="AK1048" s="9"/>
      <c r="AL1048" s="9"/>
      <c r="AM1048" s="9"/>
      <c r="AN1048" s="9"/>
      <c r="AO1048" s="9"/>
      <c r="AP1048" s="9"/>
      <c r="AQ1048" s="9"/>
      <c r="AR1048" s="9"/>
      <c r="AS1048" s="9"/>
      <c r="AT1048" s="9"/>
      <c r="AU1048" s="9"/>
      <c r="AV1048" s="9"/>
      <c r="AW1048" s="9"/>
      <c r="AX1048" s="9"/>
      <c r="AY1048" s="9"/>
      <c r="AZ1048" s="9"/>
      <c r="BA1048" s="9"/>
      <c r="BB1048" s="9"/>
      <c r="BC1048" s="9"/>
      <c r="BD1048" s="9"/>
      <c r="BE1048" s="9"/>
      <c r="BF1048" s="9"/>
      <c r="BG1048" s="9"/>
      <c r="BH1048" s="9"/>
      <c r="BI1048" s="9"/>
      <c r="BJ1048" s="9"/>
      <c r="BK1048" s="9"/>
      <c r="BL1048" s="9"/>
      <c r="BM1048" s="9"/>
    </row>
    <row r="1049" spans="23:65">
      <c r="W1049" s="9"/>
      <c r="X1049" s="9"/>
      <c r="Y1049" s="9"/>
      <c r="Z1049" s="9"/>
      <c r="AA1049" s="9"/>
      <c r="AB1049" s="9"/>
      <c r="AC1049" s="9"/>
      <c r="AD1049" s="9"/>
      <c r="AE1049" s="9"/>
      <c r="AF1049" s="9"/>
      <c r="AG1049" s="9"/>
      <c r="AH1049" s="9"/>
      <c r="AI1049" s="9"/>
      <c r="AJ1049" s="9"/>
      <c r="AK1049" s="9"/>
      <c r="AL1049" s="9"/>
      <c r="AM1049" s="9"/>
      <c r="AN1049" s="9"/>
      <c r="AO1049" s="9"/>
      <c r="AP1049" s="9"/>
      <c r="AQ1049" s="9"/>
      <c r="AR1049" s="9"/>
      <c r="AS1049" s="9"/>
      <c r="AT1049" s="9"/>
      <c r="AU1049" s="9"/>
      <c r="AV1049" s="9"/>
      <c r="AW1049" s="9"/>
      <c r="AX1049" s="9"/>
      <c r="AY1049" s="9"/>
      <c r="AZ1049" s="9"/>
      <c r="BA1049" s="9"/>
      <c r="BB1049" s="9"/>
      <c r="BC1049" s="9"/>
      <c r="BD1049" s="9"/>
      <c r="BE1049" s="9"/>
      <c r="BF1049" s="9"/>
      <c r="BG1049" s="9"/>
      <c r="BH1049" s="9"/>
      <c r="BI1049" s="9"/>
      <c r="BJ1049" s="9"/>
      <c r="BK1049" s="9"/>
      <c r="BL1049" s="9"/>
      <c r="BM1049" s="9"/>
    </row>
    <row r="1050" spans="23:65">
      <c r="W1050" s="9"/>
      <c r="X1050" s="9"/>
      <c r="Y1050" s="9"/>
      <c r="Z1050" s="9"/>
      <c r="AA1050" s="9"/>
      <c r="AB1050" s="9"/>
      <c r="AC1050" s="9"/>
      <c r="AD1050" s="9"/>
      <c r="AE1050" s="9"/>
      <c r="AF1050" s="9"/>
      <c r="AG1050" s="9"/>
      <c r="AH1050" s="9"/>
      <c r="AI1050" s="9"/>
      <c r="AJ1050" s="9"/>
      <c r="AK1050" s="9"/>
      <c r="AL1050" s="9"/>
      <c r="AM1050" s="9"/>
      <c r="AN1050" s="9"/>
      <c r="AO1050" s="9"/>
      <c r="AP1050" s="9"/>
      <c r="AQ1050" s="9"/>
      <c r="AR1050" s="9"/>
      <c r="AS1050" s="9"/>
      <c r="AT1050" s="9"/>
      <c r="AU1050" s="9"/>
      <c r="AV1050" s="9"/>
      <c r="AW1050" s="9"/>
      <c r="AX1050" s="9"/>
      <c r="AY1050" s="9"/>
      <c r="AZ1050" s="9"/>
      <c r="BA1050" s="9"/>
      <c r="BB1050" s="9"/>
      <c r="BC1050" s="9"/>
      <c r="BD1050" s="9"/>
      <c r="BE1050" s="9"/>
      <c r="BF1050" s="9"/>
      <c r="BG1050" s="9"/>
      <c r="BH1050" s="9"/>
      <c r="BI1050" s="9"/>
      <c r="BJ1050" s="9"/>
      <c r="BK1050" s="9"/>
      <c r="BL1050" s="9"/>
      <c r="BM1050" s="9"/>
    </row>
    <row r="1051" spans="23:65">
      <c r="W1051" s="9"/>
      <c r="X1051" s="9"/>
      <c r="Y1051" s="9"/>
      <c r="Z1051" s="9"/>
      <c r="AA1051" s="9"/>
      <c r="AB1051" s="9"/>
      <c r="AC1051" s="9"/>
      <c r="AD1051" s="9"/>
      <c r="AE1051" s="9"/>
      <c r="AF1051" s="9"/>
      <c r="AG1051" s="9"/>
      <c r="AH1051" s="9"/>
      <c r="AI1051" s="9"/>
      <c r="AJ1051" s="9"/>
      <c r="AK1051" s="9"/>
      <c r="AL1051" s="9"/>
      <c r="AM1051" s="9"/>
      <c r="AN1051" s="9"/>
      <c r="AO1051" s="9"/>
      <c r="AP1051" s="9"/>
      <c r="AQ1051" s="9"/>
      <c r="AR1051" s="9"/>
      <c r="AS1051" s="9"/>
      <c r="AT1051" s="9"/>
      <c r="AU1051" s="9"/>
      <c r="AV1051" s="9"/>
      <c r="AW1051" s="9"/>
      <c r="AX1051" s="9"/>
      <c r="AY1051" s="9"/>
      <c r="AZ1051" s="9"/>
      <c r="BA1051" s="9"/>
      <c r="BB1051" s="9"/>
      <c r="BC1051" s="9"/>
      <c r="BD1051" s="9"/>
      <c r="BE1051" s="9"/>
      <c r="BF1051" s="9"/>
      <c r="BG1051" s="9"/>
      <c r="BH1051" s="9"/>
      <c r="BI1051" s="9"/>
      <c r="BJ1051" s="9"/>
      <c r="BK1051" s="9"/>
      <c r="BL1051" s="9"/>
      <c r="BM1051" s="9"/>
    </row>
    <row r="1052" spans="23:65">
      <c r="W1052" s="9"/>
      <c r="X1052" s="9"/>
      <c r="Y1052" s="9"/>
      <c r="Z1052" s="9"/>
      <c r="AA1052" s="9"/>
      <c r="AB1052" s="9"/>
      <c r="AC1052" s="9"/>
      <c r="AD1052" s="9"/>
      <c r="AE1052" s="9"/>
      <c r="AF1052" s="9"/>
      <c r="AG1052" s="9"/>
      <c r="AH1052" s="9"/>
      <c r="AI1052" s="9"/>
      <c r="AJ1052" s="9"/>
      <c r="AK1052" s="9"/>
      <c r="AL1052" s="9"/>
      <c r="AM1052" s="9"/>
      <c r="AN1052" s="9"/>
      <c r="AO1052" s="9"/>
      <c r="AP1052" s="9"/>
      <c r="AQ1052" s="9"/>
      <c r="AR1052" s="9"/>
      <c r="AS1052" s="9"/>
      <c r="AT1052" s="9"/>
      <c r="AU1052" s="9"/>
      <c r="AV1052" s="9"/>
      <c r="AW1052" s="9"/>
      <c r="AX1052" s="9"/>
      <c r="AY1052" s="9"/>
      <c r="AZ1052" s="9"/>
      <c r="BA1052" s="9"/>
      <c r="BB1052" s="9"/>
      <c r="BC1052" s="9"/>
      <c r="BD1052" s="9"/>
      <c r="BE1052" s="9"/>
      <c r="BF1052" s="9"/>
      <c r="BG1052" s="9"/>
      <c r="BH1052" s="9"/>
      <c r="BI1052" s="9"/>
      <c r="BJ1052" s="9"/>
      <c r="BK1052" s="9"/>
      <c r="BL1052" s="9"/>
      <c r="BM1052" s="9"/>
    </row>
    <row r="1053" spans="23:65">
      <c r="W1053" s="9"/>
      <c r="X1053" s="9"/>
      <c r="Y1053" s="9"/>
      <c r="Z1053" s="9"/>
      <c r="AA1053" s="9"/>
      <c r="AB1053" s="9"/>
      <c r="AC1053" s="9"/>
      <c r="AD1053" s="9"/>
      <c r="AE1053" s="9"/>
      <c r="AF1053" s="9"/>
      <c r="AG1053" s="9"/>
      <c r="AH1053" s="9"/>
      <c r="AI1053" s="9"/>
      <c r="AJ1053" s="9"/>
      <c r="AK1053" s="9"/>
      <c r="AL1053" s="9"/>
      <c r="AM1053" s="9"/>
      <c r="AN1053" s="9"/>
      <c r="AO1053" s="9"/>
      <c r="AP1053" s="9"/>
      <c r="AQ1053" s="9"/>
      <c r="AR1053" s="9"/>
      <c r="AS1053" s="9"/>
      <c r="AT1053" s="9"/>
      <c r="AU1053" s="9"/>
      <c r="AV1053" s="9"/>
      <c r="AW1053" s="9"/>
      <c r="AX1053" s="9"/>
      <c r="AY1053" s="9"/>
      <c r="AZ1053" s="9"/>
      <c r="BA1053" s="9"/>
      <c r="BB1053" s="9"/>
      <c r="BC1053" s="9"/>
      <c r="BD1053" s="9"/>
      <c r="BE1053" s="9"/>
      <c r="BF1053" s="9"/>
      <c r="BG1053" s="9"/>
      <c r="BH1053" s="9"/>
      <c r="BI1053" s="9"/>
      <c r="BJ1053" s="9"/>
      <c r="BK1053" s="9"/>
      <c r="BL1053" s="9"/>
      <c r="BM1053" s="9"/>
    </row>
    <row r="1054" spans="23:65">
      <c r="W1054" s="9"/>
      <c r="X1054" s="9"/>
      <c r="Y1054" s="9"/>
      <c r="Z1054" s="9"/>
      <c r="AA1054" s="9"/>
      <c r="AB1054" s="9"/>
      <c r="AC1054" s="9"/>
      <c r="AD1054" s="9"/>
      <c r="AE1054" s="9"/>
      <c r="AF1054" s="9"/>
      <c r="AG1054" s="9"/>
      <c r="AH1054" s="9"/>
      <c r="AI1054" s="9"/>
      <c r="AJ1054" s="9"/>
      <c r="AK1054" s="9"/>
      <c r="AL1054" s="9"/>
      <c r="AM1054" s="9"/>
      <c r="AN1054" s="9"/>
      <c r="AO1054" s="9"/>
      <c r="AP1054" s="9"/>
      <c r="AQ1054" s="9"/>
      <c r="AR1054" s="9"/>
      <c r="AS1054" s="9"/>
      <c r="AT1054" s="9"/>
      <c r="AU1054" s="9"/>
      <c r="AV1054" s="9"/>
      <c r="AW1054" s="9"/>
      <c r="AX1054" s="9"/>
      <c r="AY1054" s="9"/>
      <c r="AZ1054" s="9"/>
      <c r="BA1054" s="9"/>
      <c r="BB1054" s="9"/>
      <c r="BC1054" s="9"/>
      <c r="BD1054" s="9"/>
      <c r="BE1054" s="9"/>
      <c r="BF1054" s="9"/>
      <c r="BG1054" s="9"/>
      <c r="BH1054" s="9"/>
      <c r="BI1054" s="9"/>
      <c r="BJ1054" s="9"/>
      <c r="BK1054" s="9"/>
      <c r="BL1054" s="9"/>
      <c r="BM1054" s="9"/>
    </row>
    <row r="1055" spans="23:65">
      <c r="W1055" s="9"/>
      <c r="X1055" s="9"/>
      <c r="Y1055" s="9"/>
      <c r="Z1055" s="9"/>
      <c r="AA1055" s="9"/>
      <c r="AB1055" s="9"/>
      <c r="AC1055" s="9"/>
      <c r="AD1055" s="9"/>
      <c r="AE1055" s="9"/>
      <c r="AF1055" s="9"/>
      <c r="AG1055" s="9"/>
      <c r="AH1055" s="9"/>
      <c r="AI1055" s="9"/>
      <c r="AJ1055" s="9"/>
      <c r="AK1055" s="9"/>
      <c r="AL1055" s="9"/>
      <c r="AM1055" s="9"/>
      <c r="AN1055" s="9"/>
      <c r="AO1055" s="9"/>
      <c r="AP1055" s="9"/>
      <c r="AQ1055" s="9"/>
      <c r="AR1055" s="9"/>
      <c r="AS1055" s="9"/>
      <c r="AT1055" s="9"/>
      <c r="AU1055" s="9"/>
      <c r="AV1055" s="9"/>
      <c r="AW1055" s="9"/>
      <c r="AX1055" s="9"/>
      <c r="AY1055" s="9"/>
      <c r="AZ1055" s="9"/>
      <c r="BA1055" s="9"/>
      <c r="BB1055" s="9"/>
      <c r="BC1055" s="9"/>
      <c r="BD1055" s="9"/>
      <c r="BE1055" s="9"/>
      <c r="BF1055" s="9"/>
      <c r="BG1055" s="9"/>
      <c r="BH1055" s="9"/>
      <c r="BI1055" s="9"/>
      <c r="BJ1055" s="9"/>
      <c r="BK1055" s="9"/>
      <c r="BL1055" s="9"/>
      <c r="BM1055" s="9"/>
    </row>
    <row r="1056" spans="23:65">
      <c r="W1056" s="9"/>
      <c r="X1056" s="9"/>
      <c r="Y1056" s="9"/>
      <c r="Z1056" s="9"/>
      <c r="AA1056" s="9"/>
      <c r="AB1056" s="9"/>
      <c r="AC1056" s="9"/>
      <c r="AD1056" s="9"/>
      <c r="AE1056" s="9"/>
      <c r="AF1056" s="9"/>
      <c r="AG1056" s="9"/>
      <c r="AH1056" s="9"/>
      <c r="AI1056" s="9"/>
      <c r="AJ1056" s="9"/>
      <c r="AK1056" s="9"/>
      <c r="AL1056" s="9"/>
      <c r="AM1056" s="9"/>
      <c r="AN1056" s="9"/>
      <c r="AO1056" s="9"/>
      <c r="AP1056" s="9"/>
      <c r="AQ1056" s="9"/>
      <c r="AR1056" s="9"/>
      <c r="AS1056" s="9"/>
      <c r="AT1056" s="9"/>
      <c r="AU1056" s="9"/>
      <c r="AV1056" s="9"/>
      <c r="AW1056" s="9"/>
      <c r="AX1056" s="9"/>
      <c r="AY1056" s="9"/>
      <c r="AZ1056" s="9"/>
      <c r="BA1056" s="9"/>
      <c r="BB1056" s="9"/>
      <c r="BC1056" s="9"/>
      <c r="BD1056" s="9"/>
      <c r="BE1056" s="9"/>
      <c r="BF1056" s="9"/>
      <c r="BG1056" s="9"/>
      <c r="BH1056" s="9"/>
      <c r="BI1056" s="9"/>
      <c r="BJ1056" s="9"/>
      <c r="BK1056" s="9"/>
      <c r="BL1056" s="9"/>
      <c r="BM1056" s="9"/>
    </row>
    <row r="1057" spans="23:65">
      <c r="W1057" s="9"/>
      <c r="X1057" s="9"/>
      <c r="Y1057" s="9"/>
      <c r="Z1057" s="9"/>
      <c r="AA1057" s="9"/>
      <c r="AB1057" s="9"/>
      <c r="AC1057" s="9"/>
      <c r="AD1057" s="9"/>
      <c r="AE1057" s="9"/>
      <c r="AF1057" s="9"/>
      <c r="AG1057" s="9"/>
      <c r="AH1057" s="9"/>
      <c r="AI1057" s="9"/>
      <c r="AJ1057" s="9"/>
      <c r="AK1057" s="9"/>
      <c r="AL1057" s="9"/>
      <c r="AM1057" s="9"/>
      <c r="AN1057" s="9"/>
      <c r="AO1057" s="9"/>
      <c r="AP1057" s="9"/>
      <c r="AQ1057" s="9"/>
      <c r="AR1057" s="9"/>
      <c r="AS1057" s="9"/>
      <c r="AT1057" s="9"/>
      <c r="AU1057" s="9"/>
      <c r="AV1057" s="9"/>
      <c r="AW1057" s="9"/>
      <c r="AX1057" s="9"/>
      <c r="AY1057" s="9"/>
      <c r="AZ1057" s="9"/>
      <c r="BA1057" s="9"/>
      <c r="BB1057" s="9"/>
      <c r="BC1057" s="9"/>
      <c r="BD1057" s="9"/>
      <c r="BE1057" s="9"/>
      <c r="BF1057" s="9"/>
      <c r="BG1057" s="9"/>
      <c r="BH1057" s="9"/>
      <c r="BI1057" s="9"/>
      <c r="BJ1057" s="9"/>
      <c r="BK1057" s="9"/>
      <c r="BL1057" s="9"/>
      <c r="BM1057" s="9"/>
    </row>
    <row r="1058" spans="23:65">
      <c r="W1058" s="9"/>
      <c r="X1058" s="9"/>
      <c r="Y1058" s="9"/>
      <c r="Z1058" s="9"/>
      <c r="AA1058" s="9"/>
      <c r="AB1058" s="9"/>
      <c r="AC1058" s="9"/>
      <c r="AD1058" s="9"/>
      <c r="AE1058" s="9"/>
      <c r="AF1058" s="9"/>
      <c r="AG1058" s="9"/>
      <c r="AH1058" s="9"/>
      <c r="AI1058" s="9"/>
      <c r="AJ1058" s="9"/>
      <c r="AK1058" s="9"/>
      <c r="AL1058" s="9"/>
      <c r="AM1058" s="9"/>
      <c r="AN1058" s="9"/>
      <c r="AO1058" s="9"/>
      <c r="AP1058" s="9"/>
      <c r="AQ1058" s="9"/>
      <c r="AR1058" s="9"/>
      <c r="AS1058" s="9"/>
      <c r="AT1058" s="9"/>
      <c r="AU1058" s="9"/>
      <c r="AV1058" s="9"/>
      <c r="AW1058" s="9"/>
      <c r="AX1058" s="9"/>
      <c r="AY1058" s="9"/>
      <c r="AZ1058" s="9"/>
      <c r="BA1058" s="9"/>
      <c r="BB1058" s="9"/>
      <c r="BC1058" s="9"/>
      <c r="BD1058" s="9"/>
      <c r="BE1058" s="9"/>
      <c r="BF1058" s="9"/>
      <c r="BG1058" s="9"/>
      <c r="BH1058" s="9"/>
      <c r="BI1058" s="9"/>
      <c r="BJ1058" s="9"/>
      <c r="BK1058" s="9"/>
      <c r="BL1058" s="9"/>
      <c r="BM1058" s="9"/>
    </row>
    <row r="1059" spans="23:65">
      <c r="W1059" s="9"/>
      <c r="X1059" s="9"/>
      <c r="Y1059" s="9"/>
      <c r="Z1059" s="9"/>
      <c r="AA1059" s="9"/>
      <c r="AB1059" s="9"/>
      <c r="AC1059" s="9"/>
      <c r="AD1059" s="9"/>
      <c r="AE1059" s="9"/>
      <c r="AF1059" s="9"/>
      <c r="AG1059" s="9"/>
      <c r="AH1059" s="9"/>
      <c r="AI1059" s="9"/>
      <c r="AJ1059" s="9"/>
      <c r="AK1059" s="9"/>
      <c r="AL1059" s="9"/>
      <c r="AM1059" s="9"/>
      <c r="AN1059" s="9"/>
      <c r="AO1059" s="9"/>
      <c r="AP1059" s="9"/>
      <c r="AQ1059" s="9"/>
      <c r="AR1059" s="9"/>
      <c r="AS1059" s="9"/>
      <c r="AT1059" s="9"/>
      <c r="AU1059" s="9"/>
      <c r="AV1059" s="9"/>
      <c r="AW1059" s="9"/>
      <c r="AX1059" s="9"/>
      <c r="AY1059" s="9"/>
      <c r="AZ1059" s="9"/>
      <c r="BA1059" s="9"/>
      <c r="BB1059" s="9"/>
      <c r="BC1059" s="9"/>
      <c r="BD1059" s="9"/>
      <c r="BE1059" s="9"/>
      <c r="BF1059" s="9"/>
      <c r="BG1059" s="9"/>
      <c r="BH1059" s="9"/>
      <c r="BI1059" s="9"/>
      <c r="BJ1059" s="9"/>
      <c r="BK1059" s="9"/>
      <c r="BL1059" s="9"/>
      <c r="BM1059" s="9"/>
    </row>
    <row r="1060" spans="23:65">
      <c r="W1060" s="9"/>
      <c r="X1060" s="9"/>
      <c r="Y1060" s="9"/>
      <c r="Z1060" s="9"/>
      <c r="AA1060" s="9"/>
      <c r="AB1060" s="9"/>
      <c r="AC1060" s="9"/>
      <c r="AD1060" s="9"/>
      <c r="AE1060" s="9"/>
      <c r="AF1060" s="9"/>
      <c r="AG1060" s="9"/>
      <c r="AH1060" s="9"/>
      <c r="AI1060" s="9"/>
      <c r="AJ1060" s="9"/>
      <c r="AK1060" s="9"/>
      <c r="AL1060" s="9"/>
      <c r="AM1060" s="9"/>
      <c r="AN1060" s="9"/>
      <c r="AO1060" s="9"/>
      <c r="AP1060" s="9"/>
      <c r="AQ1060" s="9"/>
      <c r="AR1060" s="9"/>
      <c r="AS1060" s="9"/>
      <c r="AT1060" s="9"/>
      <c r="AU1060" s="9"/>
      <c r="AV1060" s="9"/>
      <c r="AW1060" s="9"/>
      <c r="AX1060" s="9"/>
      <c r="AY1060" s="9"/>
      <c r="AZ1060" s="9"/>
      <c r="BA1060" s="9"/>
      <c r="BB1060" s="9"/>
      <c r="BC1060" s="9"/>
      <c r="BD1060" s="9"/>
      <c r="BE1060" s="9"/>
      <c r="BF1060" s="9"/>
      <c r="BG1060" s="9"/>
      <c r="BH1060" s="9"/>
      <c r="BI1060" s="9"/>
      <c r="BJ1060" s="9"/>
      <c r="BK1060" s="9"/>
      <c r="BL1060" s="9"/>
      <c r="BM1060" s="9"/>
    </row>
    <row r="1061" spans="23:65">
      <c r="W1061" s="9"/>
      <c r="X1061" s="9"/>
      <c r="Y1061" s="9"/>
      <c r="Z1061" s="9"/>
      <c r="AA1061" s="9"/>
      <c r="AB1061" s="9"/>
      <c r="AC1061" s="9"/>
      <c r="AD1061" s="9"/>
      <c r="AE1061" s="9"/>
      <c r="AF1061" s="9"/>
      <c r="AG1061" s="9"/>
      <c r="AH1061" s="9"/>
      <c r="AI1061" s="9"/>
      <c r="AJ1061" s="9"/>
      <c r="AK1061" s="9"/>
      <c r="AL1061" s="9"/>
      <c r="AM1061" s="9"/>
      <c r="AN1061" s="9"/>
      <c r="AO1061" s="9"/>
      <c r="AP1061" s="9"/>
      <c r="AQ1061" s="9"/>
      <c r="AR1061" s="9"/>
      <c r="AS1061" s="9"/>
      <c r="AT1061" s="9"/>
      <c r="AU1061" s="9"/>
      <c r="AV1061" s="9"/>
      <c r="AW1061" s="9"/>
      <c r="AX1061" s="9"/>
      <c r="AY1061" s="9"/>
      <c r="AZ1061" s="9"/>
      <c r="BA1061" s="9"/>
      <c r="BB1061" s="9"/>
      <c r="BC1061" s="9"/>
      <c r="BD1061" s="9"/>
      <c r="BE1061" s="9"/>
      <c r="BF1061" s="9"/>
      <c r="BG1061" s="9"/>
      <c r="BH1061" s="9"/>
      <c r="BI1061" s="9"/>
      <c r="BJ1061" s="9"/>
      <c r="BK1061" s="9"/>
      <c r="BL1061" s="9"/>
      <c r="BM1061" s="9"/>
    </row>
    <row r="1062" spans="23:65">
      <c r="W1062" s="9"/>
      <c r="X1062" s="9"/>
      <c r="Y1062" s="9"/>
      <c r="Z1062" s="9"/>
      <c r="AA1062" s="9"/>
      <c r="AB1062" s="9"/>
      <c r="AC1062" s="9"/>
      <c r="AD1062" s="9"/>
      <c r="AE1062" s="9"/>
      <c r="AF1062" s="9"/>
      <c r="AG1062" s="9"/>
      <c r="AH1062" s="9"/>
      <c r="AI1062" s="9"/>
      <c r="AJ1062" s="9"/>
      <c r="AK1062" s="9"/>
      <c r="AL1062" s="9"/>
      <c r="AM1062" s="9"/>
      <c r="AN1062" s="9"/>
      <c r="AO1062" s="9"/>
      <c r="AP1062" s="9"/>
      <c r="AQ1062" s="9"/>
      <c r="AR1062" s="9"/>
      <c r="AS1062" s="9"/>
      <c r="AT1062" s="9"/>
      <c r="AU1062" s="9"/>
      <c r="AV1062" s="9"/>
      <c r="AW1062" s="9"/>
      <c r="AX1062" s="9"/>
      <c r="AY1062" s="9"/>
      <c r="AZ1062" s="9"/>
      <c r="BA1062" s="9"/>
      <c r="BB1062" s="9"/>
      <c r="BC1062" s="9"/>
      <c r="BD1062" s="9"/>
      <c r="BE1062" s="9"/>
      <c r="BF1062" s="9"/>
      <c r="BG1062" s="9"/>
      <c r="BH1062" s="9"/>
      <c r="BI1062" s="9"/>
      <c r="BJ1062" s="9"/>
      <c r="BK1062" s="9"/>
      <c r="BL1062" s="9"/>
      <c r="BM1062" s="9"/>
    </row>
    <row r="1063" spans="23:65">
      <c r="W1063" s="9"/>
      <c r="X1063" s="9"/>
      <c r="Y1063" s="9"/>
      <c r="Z1063" s="9"/>
      <c r="AA1063" s="9"/>
      <c r="AB1063" s="9"/>
      <c r="AC1063" s="9"/>
      <c r="AD1063" s="9"/>
      <c r="AE1063" s="9"/>
      <c r="AF1063" s="9"/>
      <c r="AG1063" s="9"/>
      <c r="AH1063" s="9"/>
      <c r="AI1063" s="9"/>
      <c r="AJ1063" s="9"/>
      <c r="AK1063" s="9"/>
      <c r="AL1063" s="9"/>
      <c r="AM1063" s="9"/>
      <c r="AN1063" s="9"/>
      <c r="AO1063" s="9"/>
      <c r="AP1063" s="9"/>
      <c r="AQ1063" s="9"/>
      <c r="AR1063" s="9"/>
      <c r="AS1063" s="9"/>
      <c r="AT1063" s="9"/>
      <c r="AU1063" s="9"/>
      <c r="AV1063" s="9"/>
      <c r="AW1063" s="9"/>
      <c r="AX1063" s="9"/>
      <c r="AY1063" s="9"/>
      <c r="AZ1063" s="9"/>
      <c r="BA1063" s="9"/>
      <c r="BB1063" s="9"/>
      <c r="BC1063" s="9"/>
      <c r="BD1063" s="9"/>
      <c r="BE1063" s="9"/>
      <c r="BF1063" s="9"/>
      <c r="BG1063" s="9"/>
      <c r="BH1063" s="9"/>
      <c r="BI1063" s="9"/>
      <c r="BJ1063" s="9"/>
      <c r="BK1063" s="9"/>
      <c r="BL1063" s="9"/>
      <c r="BM1063" s="9"/>
    </row>
    <row r="1064" spans="23:65">
      <c r="W1064" s="9"/>
      <c r="X1064" s="9"/>
      <c r="Y1064" s="9"/>
      <c r="Z1064" s="9"/>
      <c r="AA1064" s="9"/>
      <c r="AB1064" s="9"/>
      <c r="AC1064" s="9"/>
      <c r="AD1064" s="9"/>
      <c r="AE1064" s="9"/>
      <c r="AF1064" s="9"/>
      <c r="AG1064" s="9"/>
      <c r="AH1064" s="9"/>
      <c r="AI1064" s="9"/>
      <c r="AJ1064" s="9"/>
      <c r="AK1064" s="9"/>
      <c r="AL1064" s="9"/>
      <c r="AM1064" s="9"/>
      <c r="AN1064" s="9"/>
      <c r="AO1064" s="9"/>
      <c r="AP1064" s="9"/>
      <c r="AQ1064" s="9"/>
      <c r="AR1064" s="9"/>
      <c r="AS1064" s="9"/>
      <c r="AT1064" s="9"/>
      <c r="AU1064" s="9"/>
      <c r="AV1064" s="9"/>
      <c r="AW1064" s="9"/>
      <c r="AX1064" s="9"/>
      <c r="AY1064" s="9"/>
      <c r="AZ1064" s="9"/>
      <c r="BA1064" s="9"/>
      <c r="BB1064" s="9"/>
      <c r="BC1064" s="9"/>
      <c r="BD1064" s="9"/>
      <c r="BE1064" s="9"/>
      <c r="BF1064" s="9"/>
      <c r="BG1064" s="9"/>
      <c r="BH1064" s="9"/>
      <c r="BI1064" s="9"/>
      <c r="BJ1064" s="9"/>
      <c r="BK1064" s="9"/>
      <c r="BL1064" s="9"/>
      <c r="BM1064" s="9"/>
    </row>
    <row r="1065" spans="23:65">
      <c r="W1065" s="9"/>
      <c r="X1065" s="9"/>
      <c r="Y1065" s="9"/>
      <c r="Z1065" s="9"/>
      <c r="AA1065" s="9"/>
      <c r="AB1065" s="9"/>
      <c r="AC1065" s="9"/>
      <c r="AD1065" s="9"/>
      <c r="AE1065" s="9"/>
      <c r="AF1065" s="9"/>
      <c r="AG1065" s="9"/>
      <c r="AH1065" s="9"/>
      <c r="AI1065" s="9"/>
      <c r="AJ1065" s="9"/>
      <c r="AK1065" s="9"/>
      <c r="AL1065" s="9"/>
      <c r="AM1065" s="9"/>
      <c r="AN1065" s="9"/>
      <c r="AO1065" s="9"/>
      <c r="AP1065" s="9"/>
      <c r="AQ1065" s="9"/>
      <c r="AR1065" s="9"/>
      <c r="AS1065" s="9"/>
      <c r="AT1065" s="9"/>
      <c r="AU1065" s="9"/>
      <c r="AV1065" s="9"/>
      <c r="AW1065" s="9"/>
      <c r="AX1065" s="9"/>
      <c r="AY1065" s="9"/>
      <c r="AZ1065" s="9"/>
      <c r="BA1065" s="9"/>
      <c r="BB1065" s="9"/>
      <c r="BC1065" s="9"/>
      <c r="BD1065" s="9"/>
      <c r="BE1065" s="9"/>
      <c r="BF1065" s="9"/>
      <c r="BG1065" s="9"/>
      <c r="BH1065" s="9"/>
      <c r="BI1065" s="9"/>
      <c r="BJ1065" s="9"/>
      <c r="BK1065" s="9"/>
      <c r="BL1065" s="9"/>
      <c r="BM1065" s="9"/>
    </row>
    <row r="1066" spans="23:65">
      <c r="W1066" s="9"/>
      <c r="X1066" s="9"/>
      <c r="Y1066" s="9"/>
      <c r="Z1066" s="9"/>
      <c r="AA1066" s="9"/>
      <c r="AB1066" s="9"/>
      <c r="AC1066" s="9"/>
      <c r="AD1066" s="9"/>
      <c r="AE1066" s="9"/>
      <c r="AF1066" s="9"/>
      <c r="AG1066" s="9"/>
      <c r="AH1066" s="9"/>
      <c r="AI1066" s="9"/>
      <c r="AJ1066" s="9"/>
      <c r="AK1066" s="9"/>
      <c r="AL1066" s="9"/>
      <c r="AM1066" s="9"/>
      <c r="AN1066" s="9"/>
      <c r="AO1066" s="9"/>
      <c r="AP1066" s="9"/>
      <c r="AQ1066" s="9"/>
      <c r="AR1066" s="9"/>
      <c r="AS1066" s="9"/>
      <c r="AT1066" s="9"/>
      <c r="AU1066" s="9"/>
      <c r="AV1066" s="9"/>
      <c r="AW1066" s="9"/>
      <c r="AX1066" s="9"/>
      <c r="AY1066" s="9"/>
      <c r="AZ1066" s="9"/>
      <c r="BA1066" s="9"/>
      <c r="BB1066" s="9"/>
      <c r="BC1066" s="9"/>
      <c r="BD1066" s="9"/>
      <c r="BE1066" s="9"/>
      <c r="BF1066" s="9"/>
      <c r="BG1066" s="9"/>
      <c r="BH1066" s="9"/>
      <c r="BI1066" s="9"/>
      <c r="BJ1066" s="9"/>
      <c r="BK1066" s="9"/>
      <c r="BL1066" s="9"/>
      <c r="BM1066" s="9"/>
    </row>
    <row r="1067" spans="23:65">
      <c r="W1067" s="9"/>
      <c r="X1067" s="9"/>
      <c r="Y1067" s="9"/>
      <c r="Z1067" s="9"/>
      <c r="AA1067" s="9"/>
      <c r="AB1067" s="9"/>
      <c r="AC1067" s="9"/>
      <c r="AD1067" s="9"/>
      <c r="AE1067" s="9"/>
      <c r="AF1067" s="9"/>
      <c r="AG1067" s="9"/>
      <c r="AH1067" s="9"/>
      <c r="AI1067" s="9"/>
      <c r="AJ1067" s="9"/>
      <c r="AK1067" s="9"/>
      <c r="AL1067" s="9"/>
      <c r="AM1067" s="9"/>
      <c r="AN1067" s="9"/>
      <c r="AO1067" s="9"/>
      <c r="AP1067" s="9"/>
      <c r="AQ1067" s="9"/>
      <c r="AR1067" s="9"/>
      <c r="AS1067" s="9"/>
      <c r="AT1067" s="9"/>
      <c r="AU1067" s="9"/>
      <c r="AV1067" s="9"/>
      <c r="AW1067" s="9"/>
      <c r="AX1067" s="9"/>
      <c r="AY1067" s="9"/>
      <c r="AZ1067" s="9"/>
      <c r="BA1067" s="9"/>
      <c r="BB1067" s="9"/>
      <c r="BC1067" s="9"/>
      <c r="BD1067" s="9"/>
      <c r="BE1067" s="9"/>
      <c r="BF1067" s="9"/>
      <c r="BG1067" s="9"/>
      <c r="BH1067" s="9"/>
      <c r="BI1067" s="9"/>
      <c r="BJ1067" s="9"/>
      <c r="BK1067" s="9"/>
      <c r="BL1067" s="9"/>
      <c r="BM1067" s="9"/>
    </row>
    <row r="1068" spans="23:65">
      <c r="W1068" s="9"/>
      <c r="X1068" s="9"/>
      <c r="Y1068" s="9"/>
      <c r="Z1068" s="9"/>
      <c r="AA1068" s="9"/>
      <c r="AB1068" s="9"/>
      <c r="AC1068" s="9"/>
      <c r="AD1068" s="9"/>
      <c r="AE1068" s="9"/>
      <c r="AF1068" s="9"/>
      <c r="AG1068" s="9"/>
      <c r="AH1068" s="9"/>
      <c r="AI1068" s="9"/>
      <c r="AJ1068" s="9"/>
      <c r="AK1068" s="9"/>
      <c r="AL1068" s="9"/>
      <c r="AM1068" s="9"/>
      <c r="AN1068" s="9"/>
      <c r="AO1068" s="9"/>
      <c r="AP1068" s="9"/>
      <c r="AQ1068" s="9"/>
      <c r="AR1068" s="9"/>
      <c r="AS1068" s="9"/>
      <c r="AT1068" s="9"/>
      <c r="AU1068" s="9"/>
      <c r="AV1068" s="9"/>
      <c r="AW1068" s="9"/>
      <c r="AX1068" s="9"/>
      <c r="AY1068" s="9"/>
      <c r="AZ1068" s="9"/>
      <c r="BA1068" s="9"/>
      <c r="BB1068" s="9"/>
      <c r="BC1068" s="9"/>
      <c r="BD1068" s="9"/>
      <c r="BE1068" s="9"/>
      <c r="BF1068" s="9"/>
      <c r="BG1068" s="9"/>
      <c r="BH1068" s="9"/>
      <c r="BI1068" s="9"/>
      <c r="BJ1068" s="9"/>
      <c r="BK1068" s="9"/>
      <c r="BL1068" s="9"/>
      <c r="BM1068" s="9"/>
    </row>
    <row r="1069" spans="23:65">
      <c r="W1069" s="9"/>
      <c r="X1069" s="9"/>
      <c r="Y1069" s="9"/>
      <c r="Z1069" s="9"/>
      <c r="AA1069" s="9"/>
      <c r="AB1069" s="9"/>
      <c r="AC1069" s="9"/>
      <c r="AD1069" s="9"/>
      <c r="AE1069" s="9"/>
      <c r="AF1069" s="9"/>
      <c r="AG1069" s="9"/>
      <c r="AH1069" s="9"/>
      <c r="AI1069" s="9"/>
      <c r="AJ1069" s="9"/>
      <c r="AK1069" s="9"/>
      <c r="AL1069" s="9"/>
      <c r="AM1069" s="9"/>
      <c r="AN1069" s="9"/>
      <c r="AO1069" s="9"/>
      <c r="AP1069" s="9"/>
      <c r="AQ1069" s="9"/>
      <c r="AR1069" s="9"/>
      <c r="AS1069" s="9"/>
      <c r="AT1069" s="9"/>
      <c r="AU1069" s="9"/>
      <c r="AV1069" s="9"/>
      <c r="AW1069" s="9"/>
      <c r="AX1069" s="9"/>
      <c r="AY1069" s="9"/>
      <c r="AZ1069" s="9"/>
      <c r="BA1069" s="9"/>
      <c r="BB1069" s="9"/>
      <c r="BC1069" s="9"/>
      <c r="BD1069" s="9"/>
      <c r="BE1069" s="9"/>
      <c r="BF1069" s="9"/>
      <c r="BG1069" s="9"/>
      <c r="BH1069" s="9"/>
      <c r="BI1069" s="9"/>
      <c r="BJ1069" s="9"/>
      <c r="BK1069" s="9"/>
      <c r="BL1069" s="9"/>
      <c r="BM1069" s="9"/>
    </row>
    <row r="1070" spans="23:65">
      <c r="W1070" s="9"/>
      <c r="X1070" s="9"/>
      <c r="Y1070" s="9"/>
      <c r="Z1070" s="9"/>
      <c r="AA1070" s="9"/>
      <c r="AB1070" s="9"/>
      <c r="AC1070" s="9"/>
      <c r="AD1070" s="9"/>
      <c r="AE1070" s="9"/>
      <c r="AF1070" s="9"/>
      <c r="AG1070" s="9"/>
      <c r="AH1070" s="9"/>
      <c r="AI1070" s="9"/>
      <c r="AJ1070" s="9"/>
      <c r="AK1070" s="9"/>
      <c r="AL1070" s="9"/>
      <c r="AM1070" s="9"/>
      <c r="AN1070" s="9"/>
      <c r="AO1070" s="9"/>
      <c r="AP1070" s="9"/>
      <c r="AQ1070" s="9"/>
      <c r="AR1070" s="9"/>
      <c r="AS1070" s="9"/>
      <c r="AT1070" s="9"/>
      <c r="AU1070" s="9"/>
      <c r="AV1070" s="9"/>
      <c r="AW1070" s="9"/>
      <c r="AX1070" s="9"/>
      <c r="AY1070" s="9"/>
      <c r="AZ1070" s="9"/>
      <c r="BA1070" s="9"/>
      <c r="BB1070" s="9"/>
      <c r="BC1070" s="9"/>
      <c r="BD1070" s="9"/>
      <c r="BE1070" s="9"/>
      <c r="BF1070" s="9"/>
      <c r="BG1070" s="9"/>
      <c r="BH1070" s="9"/>
      <c r="BI1070" s="9"/>
      <c r="BJ1070" s="9"/>
      <c r="BK1070" s="9"/>
      <c r="BL1070" s="9"/>
      <c r="BM1070" s="9"/>
    </row>
    <row r="1071" spans="23:65">
      <c r="W1071" s="9"/>
      <c r="X1071" s="9"/>
      <c r="Y1071" s="9"/>
      <c r="Z1071" s="9"/>
      <c r="AA1071" s="9"/>
      <c r="AB1071" s="9"/>
      <c r="AC1071" s="9"/>
      <c r="AD1071" s="9"/>
      <c r="AE1071" s="9"/>
      <c r="AF1071" s="9"/>
      <c r="AG1071" s="9"/>
      <c r="AH1071" s="9"/>
      <c r="AI1071" s="9"/>
      <c r="AJ1071" s="9"/>
      <c r="AK1071" s="9"/>
      <c r="AL1071" s="9"/>
      <c r="AM1071" s="9"/>
      <c r="AN1071" s="9"/>
      <c r="AO1071" s="9"/>
      <c r="AP1071" s="9"/>
      <c r="AQ1071" s="9"/>
      <c r="AR1071" s="9"/>
      <c r="AS1071" s="9"/>
      <c r="AT1071" s="9"/>
      <c r="AU1071" s="9"/>
      <c r="AV1071" s="9"/>
      <c r="AW1071" s="9"/>
      <c r="AX1071" s="9"/>
      <c r="AY1071" s="9"/>
      <c r="AZ1071" s="9"/>
      <c r="BA1071" s="9"/>
      <c r="BB1071" s="9"/>
      <c r="BC1071" s="9"/>
      <c r="BD1071" s="9"/>
      <c r="BE1071" s="9"/>
      <c r="BF1071" s="9"/>
      <c r="BG1071" s="9"/>
      <c r="BH1071" s="9"/>
      <c r="BI1071" s="9"/>
      <c r="BJ1071" s="9"/>
      <c r="BK1071" s="9"/>
      <c r="BL1071" s="9"/>
      <c r="BM1071" s="9"/>
    </row>
    <row r="1072" spans="23:65">
      <c r="W1072" s="9"/>
      <c r="X1072" s="9"/>
      <c r="Y1072" s="9"/>
      <c r="Z1072" s="9"/>
      <c r="AA1072" s="9"/>
      <c r="AB1072" s="9"/>
      <c r="AC1072" s="9"/>
      <c r="AD1072" s="9"/>
      <c r="AE1072" s="9"/>
      <c r="AF1072" s="9"/>
      <c r="AG1072" s="9"/>
      <c r="AH1072" s="9"/>
      <c r="AI1072" s="9"/>
      <c r="AJ1072" s="9"/>
      <c r="AK1072" s="9"/>
      <c r="AL1072" s="9"/>
      <c r="AM1072" s="9"/>
      <c r="AN1072" s="9"/>
      <c r="AO1072" s="9"/>
      <c r="AP1072" s="9"/>
      <c r="AQ1072" s="9"/>
      <c r="AR1072" s="9"/>
      <c r="AS1072" s="9"/>
      <c r="AT1072" s="9"/>
      <c r="AU1072" s="9"/>
      <c r="AV1072" s="9"/>
      <c r="AW1072" s="9"/>
      <c r="AX1072" s="9"/>
      <c r="AY1072" s="9"/>
      <c r="AZ1072" s="9"/>
      <c r="BA1072" s="9"/>
      <c r="BB1072" s="9"/>
      <c r="BC1072" s="9"/>
      <c r="BD1072" s="9"/>
      <c r="BE1072" s="9"/>
      <c r="BF1072" s="9"/>
      <c r="BG1072" s="9"/>
      <c r="BH1072" s="9"/>
      <c r="BI1072" s="9"/>
      <c r="BJ1072" s="9"/>
      <c r="BK1072" s="9"/>
      <c r="BL1072" s="9"/>
      <c r="BM1072" s="9"/>
    </row>
    <row r="1073" spans="23:65">
      <c r="W1073" s="9"/>
      <c r="X1073" s="9"/>
      <c r="Y1073" s="9"/>
      <c r="Z1073" s="9"/>
      <c r="AA1073" s="9"/>
      <c r="AB1073" s="9"/>
      <c r="AC1073" s="9"/>
      <c r="AD1073" s="9"/>
      <c r="AE1073" s="9"/>
      <c r="AF1073" s="9"/>
      <c r="AG1073" s="9"/>
      <c r="AH1073" s="9"/>
      <c r="AI1073" s="9"/>
      <c r="AJ1073" s="9"/>
      <c r="AK1073" s="9"/>
      <c r="AL1073" s="9"/>
      <c r="AM1073" s="9"/>
      <c r="AN1073" s="9"/>
      <c r="AO1073" s="9"/>
      <c r="AP1073" s="9"/>
      <c r="AQ1073" s="9"/>
      <c r="AR1073" s="9"/>
      <c r="AS1073" s="9"/>
      <c r="AT1073" s="9"/>
      <c r="AU1073" s="9"/>
      <c r="AV1073" s="9"/>
      <c r="AW1073" s="9"/>
      <c r="AX1073" s="9"/>
      <c r="AY1073" s="9"/>
      <c r="AZ1073" s="9"/>
      <c r="BA1073" s="9"/>
      <c r="BB1073" s="9"/>
      <c r="BC1073" s="9"/>
      <c r="BD1073" s="9"/>
      <c r="BE1073" s="9"/>
      <c r="BF1073" s="9"/>
      <c r="BG1073" s="9"/>
      <c r="BH1073" s="9"/>
      <c r="BI1073" s="9"/>
      <c r="BJ1073" s="9"/>
      <c r="BK1073" s="9"/>
      <c r="BL1073" s="9"/>
      <c r="BM1073" s="9"/>
    </row>
    <row r="1074" spans="23:65">
      <c r="W1074" s="9"/>
      <c r="X1074" s="9"/>
      <c r="Y1074" s="9"/>
      <c r="Z1074" s="9"/>
      <c r="AA1074" s="9"/>
      <c r="AB1074" s="9"/>
      <c r="AC1074" s="9"/>
      <c r="AD1074" s="9"/>
      <c r="AE1074" s="9"/>
      <c r="AF1074" s="9"/>
      <c r="AG1074" s="9"/>
      <c r="AH1074" s="9"/>
      <c r="AI1074" s="9"/>
      <c r="AJ1074" s="9"/>
      <c r="AK1074" s="9"/>
      <c r="AL1074" s="9"/>
      <c r="AM1074" s="9"/>
      <c r="AN1074" s="9"/>
      <c r="AO1074" s="9"/>
      <c r="AP1074" s="9"/>
      <c r="AQ1074" s="9"/>
      <c r="AR1074" s="9"/>
      <c r="AS1074" s="9"/>
      <c r="AT1074" s="9"/>
      <c r="AU1074" s="9"/>
      <c r="AV1074" s="9"/>
      <c r="AW1074" s="9"/>
      <c r="AX1074" s="9"/>
      <c r="AY1074" s="9"/>
      <c r="AZ1074" s="9"/>
      <c r="BA1074" s="9"/>
      <c r="BB1074" s="9"/>
      <c r="BC1074" s="9"/>
      <c r="BD1074" s="9"/>
      <c r="BE1074" s="9"/>
      <c r="BF1074" s="9"/>
      <c r="BG1074" s="9"/>
      <c r="BH1074" s="9"/>
      <c r="BI1074" s="9"/>
      <c r="BJ1074" s="9"/>
      <c r="BK1074" s="9"/>
      <c r="BL1074" s="9"/>
      <c r="BM1074" s="9"/>
    </row>
    <row r="1075" spans="23:65">
      <c r="W1075" s="9"/>
      <c r="X1075" s="9"/>
      <c r="Y1075" s="9"/>
      <c r="Z1075" s="9"/>
      <c r="AA1075" s="9"/>
      <c r="AB1075" s="9"/>
      <c r="AC1075" s="9"/>
      <c r="AD1075" s="9"/>
      <c r="AE1075" s="9"/>
      <c r="AF1075" s="9"/>
      <c r="AG1075" s="9"/>
      <c r="AH1075" s="9"/>
      <c r="AI1075" s="9"/>
      <c r="AJ1075" s="9"/>
      <c r="AK1075" s="9"/>
      <c r="AL1075" s="9"/>
      <c r="AM1075" s="9"/>
      <c r="AN1075" s="9"/>
      <c r="AO1075" s="9"/>
      <c r="AP1075" s="9"/>
      <c r="AQ1075" s="9"/>
      <c r="AR1075" s="9"/>
      <c r="AS1075" s="9"/>
      <c r="AT1075" s="9"/>
      <c r="AU1075" s="9"/>
      <c r="AV1075" s="9"/>
      <c r="AW1075" s="9"/>
      <c r="AX1075" s="9"/>
      <c r="AY1075" s="9"/>
      <c r="AZ1075" s="9"/>
      <c r="BA1075" s="9"/>
      <c r="BB1075" s="9"/>
      <c r="BC1075" s="9"/>
      <c r="BD1075" s="9"/>
      <c r="BE1075" s="9"/>
      <c r="BF1075" s="9"/>
      <c r="BG1075" s="9"/>
      <c r="BH1075" s="9"/>
      <c r="BI1075" s="9"/>
      <c r="BJ1075" s="9"/>
      <c r="BK1075" s="9"/>
      <c r="BL1075" s="9"/>
      <c r="BM1075" s="9"/>
    </row>
    <row r="1076" spans="23:65">
      <c r="W1076" s="9"/>
      <c r="X1076" s="9"/>
      <c r="Y1076" s="9"/>
      <c r="Z1076" s="9"/>
      <c r="AA1076" s="9"/>
      <c r="AB1076" s="9"/>
      <c r="AC1076" s="9"/>
      <c r="AD1076" s="9"/>
      <c r="AE1076" s="9"/>
      <c r="AF1076" s="9"/>
      <c r="AG1076" s="9"/>
      <c r="AH1076" s="9"/>
      <c r="AI1076" s="9"/>
      <c r="AJ1076" s="9"/>
      <c r="AK1076" s="9"/>
      <c r="AL1076" s="9"/>
      <c r="AM1076" s="9"/>
      <c r="AN1076" s="9"/>
      <c r="AO1076" s="9"/>
      <c r="AP1076" s="9"/>
      <c r="AQ1076" s="9"/>
      <c r="AR1076" s="9"/>
      <c r="AS1076" s="9"/>
      <c r="AT1076" s="9"/>
      <c r="AU1076" s="9"/>
      <c r="AV1076" s="9"/>
      <c r="AW1076" s="9"/>
      <c r="AX1076" s="9"/>
      <c r="AY1076" s="9"/>
      <c r="AZ1076" s="9"/>
      <c r="BA1076" s="9"/>
      <c r="BB1076" s="9"/>
      <c r="BC1076" s="9"/>
      <c r="BD1076" s="9"/>
      <c r="BE1076" s="9"/>
      <c r="BF1076" s="9"/>
      <c r="BG1076" s="9"/>
      <c r="BH1076" s="9"/>
      <c r="BI1076" s="9"/>
      <c r="BJ1076" s="9"/>
      <c r="BK1076" s="9"/>
      <c r="BL1076" s="9"/>
      <c r="BM1076" s="9"/>
    </row>
    <row r="1077" spans="23:65">
      <c r="W1077" s="9"/>
      <c r="X1077" s="9"/>
      <c r="Y1077" s="9"/>
      <c r="Z1077" s="9"/>
      <c r="AA1077" s="9"/>
      <c r="AB1077" s="9"/>
      <c r="AC1077" s="9"/>
      <c r="AD1077" s="9"/>
      <c r="AE1077" s="9"/>
      <c r="AF1077" s="9"/>
      <c r="AG1077" s="9"/>
      <c r="AH1077" s="9"/>
      <c r="AI1077" s="9"/>
      <c r="AJ1077" s="9"/>
      <c r="AK1077" s="9"/>
      <c r="AL1077" s="9"/>
      <c r="AM1077" s="9"/>
      <c r="AN1077" s="9"/>
      <c r="AO1077" s="9"/>
      <c r="AP1077" s="9"/>
      <c r="AQ1077" s="9"/>
      <c r="AR1077" s="9"/>
      <c r="AS1077" s="9"/>
      <c r="AT1077" s="9"/>
      <c r="AU1077" s="9"/>
      <c r="AV1077" s="9"/>
      <c r="AW1077" s="9"/>
      <c r="AX1077" s="9"/>
      <c r="AY1077" s="9"/>
      <c r="AZ1077" s="9"/>
      <c r="BA1077" s="9"/>
      <c r="BB1077" s="9"/>
      <c r="BC1077" s="9"/>
      <c r="BD1077" s="9"/>
      <c r="BE1077" s="9"/>
      <c r="BF1077" s="9"/>
      <c r="BG1077" s="9"/>
      <c r="BH1077" s="9"/>
      <c r="BI1077" s="9"/>
      <c r="BJ1077" s="9"/>
      <c r="BK1077" s="9"/>
      <c r="BL1077" s="9"/>
      <c r="BM1077" s="9"/>
    </row>
    <row r="1078" spans="23:65">
      <c r="W1078" s="9"/>
      <c r="X1078" s="9"/>
      <c r="Y1078" s="9"/>
      <c r="Z1078" s="9"/>
      <c r="AA1078" s="9"/>
      <c r="AB1078" s="9"/>
      <c r="AC1078" s="9"/>
      <c r="AD1078" s="9"/>
      <c r="AE1078" s="9"/>
      <c r="AF1078" s="9"/>
      <c r="AG1078" s="9"/>
      <c r="AH1078" s="9"/>
      <c r="AI1078" s="9"/>
      <c r="AJ1078" s="9"/>
      <c r="AK1078" s="9"/>
      <c r="AL1078" s="9"/>
      <c r="AM1078" s="9"/>
      <c r="AN1078" s="9"/>
      <c r="AO1078" s="9"/>
      <c r="AP1078" s="9"/>
      <c r="AQ1078" s="9"/>
      <c r="AR1078" s="9"/>
      <c r="AS1078" s="9"/>
      <c r="AT1078" s="9"/>
      <c r="AU1078" s="9"/>
      <c r="AV1078" s="9"/>
      <c r="AW1078" s="9"/>
      <c r="AX1078" s="9"/>
      <c r="AY1078" s="9"/>
      <c r="AZ1078" s="9"/>
      <c r="BA1078" s="9"/>
      <c r="BB1078" s="9"/>
      <c r="BC1078" s="9"/>
      <c r="BD1078" s="9"/>
      <c r="BE1078" s="9"/>
      <c r="BF1078" s="9"/>
      <c r="BG1078" s="9"/>
      <c r="BH1078" s="9"/>
      <c r="BI1078" s="9"/>
      <c r="BJ1078" s="9"/>
      <c r="BK1078" s="9"/>
      <c r="BL1078" s="9"/>
      <c r="BM1078" s="9"/>
    </row>
    <row r="1079" spans="23:65">
      <c r="W1079" s="9"/>
      <c r="X1079" s="9"/>
      <c r="Y1079" s="9"/>
      <c r="Z1079" s="9"/>
      <c r="AA1079" s="9"/>
      <c r="AB1079" s="9"/>
      <c r="AC1079" s="9"/>
      <c r="AD1079" s="9"/>
      <c r="AE1079" s="9"/>
      <c r="AF1079" s="9"/>
      <c r="AG1079" s="9"/>
      <c r="AH1079" s="9"/>
      <c r="AI1079" s="9"/>
      <c r="AJ1079" s="9"/>
      <c r="AK1079" s="9"/>
      <c r="AL1079" s="9"/>
      <c r="AM1079" s="9"/>
      <c r="AN1079" s="9"/>
      <c r="AO1079" s="9"/>
      <c r="AP1079" s="9"/>
      <c r="AQ1079" s="9"/>
      <c r="AR1079" s="9"/>
      <c r="AS1079" s="9"/>
      <c r="AT1079" s="9"/>
      <c r="AU1079" s="9"/>
      <c r="AV1079" s="9"/>
      <c r="AW1079" s="9"/>
      <c r="AX1079" s="9"/>
      <c r="AY1079" s="9"/>
      <c r="AZ1079" s="9"/>
      <c r="BA1079" s="9"/>
      <c r="BB1079" s="9"/>
      <c r="BC1079" s="9"/>
      <c r="BD1079" s="9"/>
      <c r="BE1079" s="9"/>
      <c r="BF1079" s="9"/>
      <c r="BG1079" s="9"/>
      <c r="BH1079" s="9"/>
      <c r="BI1079" s="9"/>
      <c r="BJ1079" s="9"/>
      <c r="BK1079" s="9"/>
      <c r="BL1079" s="9"/>
      <c r="BM1079" s="9"/>
    </row>
    <row r="1080" spans="23:65">
      <c r="W1080" s="9"/>
      <c r="X1080" s="9"/>
      <c r="Y1080" s="9"/>
      <c r="Z1080" s="9"/>
      <c r="AA1080" s="9"/>
      <c r="AB1080" s="9"/>
      <c r="AC1080" s="9"/>
      <c r="AD1080" s="9"/>
      <c r="AE1080" s="9"/>
      <c r="AF1080" s="9"/>
      <c r="AG1080" s="9"/>
      <c r="AH1080" s="9"/>
      <c r="AI1080" s="9"/>
      <c r="AJ1080" s="9"/>
      <c r="AK1080" s="9"/>
      <c r="AL1080" s="9"/>
      <c r="AM1080" s="9"/>
      <c r="AN1080" s="9"/>
      <c r="AO1080" s="9"/>
      <c r="AP1080" s="9"/>
      <c r="AQ1080" s="9"/>
      <c r="AR1080" s="9"/>
      <c r="AS1080" s="9"/>
      <c r="AT1080" s="9"/>
      <c r="AU1080" s="9"/>
      <c r="AV1080" s="9"/>
      <c r="AW1080" s="9"/>
      <c r="AX1080" s="9"/>
      <c r="AY1080" s="9"/>
      <c r="AZ1080" s="9"/>
      <c r="BA1080" s="9"/>
      <c r="BB1080" s="9"/>
      <c r="BC1080" s="9"/>
      <c r="BD1080" s="9"/>
      <c r="BE1080" s="9"/>
      <c r="BF1080" s="9"/>
      <c r="BG1080" s="9"/>
      <c r="BH1080" s="9"/>
      <c r="BI1080" s="9"/>
      <c r="BJ1080" s="9"/>
      <c r="BK1080" s="9"/>
      <c r="BL1080" s="9"/>
      <c r="BM1080" s="9"/>
    </row>
    <row r="1081" spans="23:65">
      <c r="W1081" s="9"/>
      <c r="X1081" s="9"/>
      <c r="Y1081" s="9"/>
      <c r="Z1081" s="9"/>
      <c r="AA1081" s="9"/>
      <c r="AB1081" s="9"/>
      <c r="AC1081" s="9"/>
      <c r="AD1081" s="9"/>
      <c r="AE1081" s="9"/>
      <c r="AF1081" s="9"/>
      <c r="AG1081" s="9"/>
      <c r="AH1081" s="9"/>
      <c r="AI1081" s="9"/>
      <c r="AJ1081" s="9"/>
      <c r="AK1081" s="9"/>
      <c r="AL1081" s="9"/>
      <c r="AM1081" s="9"/>
      <c r="AN1081" s="9"/>
      <c r="AO1081" s="9"/>
      <c r="AP1081" s="9"/>
      <c r="AQ1081" s="9"/>
      <c r="AR1081" s="9"/>
      <c r="AS1081" s="9"/>
      <c r="AT1081" s="9"/>
      <c r="AU1081" s="9"/>
      <c r="AV1081" s="9"/>
      <c r="AW1081" s="9"/>
      <c r="AX1081" s="9"/>
      <c r="AY1081" s="9"/>
      <c r="AZ1081" s="9"/>
      <c r="BA1081" s="9"/>
      <c r="BB1081" s="9"/>
      <c r="BC1081" s="9"/>
      <c r="BD1081" s="9"/>
      <c r="BE1081" s="9"/>
      <c r="BF1081" s="9"/>
      <c r="BG1081" s="9"/>
      <c r="BH1081" s="9"/>
      <c r="BI1081" s="9"/>
      <c r="BJ1081" s="9"/>
      <c r="BK1081" s="9"/>
      <c r="BL1081" s="9"/>
      <c r="BM1081" s="9"/>
    </row>
    <row r="1082" spans="23:65">
      <c r="W1082" s="9"/>
      <c r="X1082" s="9"/>
      <c r="Y1082" s="9"/>
      <c r="Z1082" s="9"/>
      <c r="AA1082" s="9"/>
      <c r="AB1082" s="9"/>
      <c r="AC1082" s="9"/>
      <c r="AD1082" s="9"/>
      <c r="AE1082" s="9"/>
      <c r="AF1082" s="9"/>
      <c r="AG1082" s="9"/>
      <c r="AH1082" s="9"/>
      <c r="AI1082" s="9"/>
      <c r="AJ1082" s="9"/>
      <c r="AK1082" s="9"/>
      <c r="AL1082" s="9"/>
      <c r="AM1082" s="9"/>
      <c r="AN1082" s="9"/>
      <c r="AO1082" s="9"/>
      <c r="AP1082" s="9"/>
      <c r="AQ1082" s="9"/>
      <c r="AR1082" s="9"/>
      <c r="AS1082" s="9"/>
      <c r="AT1082" s="9"/>
      <c r="AU1082" s="9"/>
      <c r="AV1082" s="9"/>
      <c r="AW1082" s="9"/>
      <c r="AX1082" s="9"/>
      <c r="AY1082" s="9"/>
      <c r="AZ1082" s="9"/>
      <c r="BA1082" s="9"/>
      <c r="BB1082" s="9"/>
      <c r="BC1082" s="9"/>
      <c r="BD1082" s="9"/>
      <c r="BE1082" s="9"/>
      <c r="BF1082" s="9"/>
      <c r="BG1082" s="9"/>
      <c r="BH1082" s="9"/>
      <c r="BI1082" s="9"/>
      <c r="BJ1082" s="9"/>
      <c r="BK1082" s="9"/>
      <c r="BL1082" s="9"/>
      <c r="BM1082" s="9"/>
    </row>
    <row r="1083" spans="23:65">
      <c r="W1083" s="9"/>
      <c r="X1083" s="9"/>
      <c r="Y1083" s="9"/>
      <c r="Z1083" s="9"/>
      <c r="AA1083" s="9"/>
      <c r="AB1083" s="9"/>
      <c r="AC1083" s="9"/>
      <c r="AD1083" s="9"/>
      <c r="AE1083" s="9"/>
      <c r="AF1083" s="9"/>
      <c r="AG1083" s="9"/>
      <c r="AH1083" s="9"/>
      <c r="AI1083" s="9"/>
      <c r="AJ1083" s="9"/>
      <c r="AK1083" s="9"/>
      <c r="AL1083" s="9"/>
      <c r="AM1083" s="9"/>
      <c r="AN1083" s="9"/>
      <c r="AO1083" s="9"/>
      <c r="AP1083" s="9"/>
      <c r="AQ1083" s="9"/>
      <c r="AR1083" s="9"/>
      <c r="AS1083" s="9"/>
      <c r="AT1083" s="9"/>
      <c r="AU1083" s="9"/>
      <c r="AV1083" s="9"/>
      <c r="AW1083" s="9"/>
      <c r="AX1083" s="9"/>
      <c r="AY1083" s="9"/>
      <c r="AZ1083" s="9"/>
      <c r="BA1083" s="9"/>
      <c r="BB1083" s="9"/>
      <c r="BC1083" s="9"/>
      <c r="BD1083" s="9"/>
      <c r="BE1083" s="9"/>
      <c r="BF1083" s="9"/>
      <c r="BG1083" s="9"/>
      <c r="BH1083" s="9"/>
      <c r="BI1083" s="9"/>
      <c r="BJ1083" s="9"/>
      <c r="BK1083" s="9"/>
      <c r="BL1083" s="9"/>
      <c r="BM1083" s="9"/>
    </row>
    <row r="1084" spans="23:65">
      <c r="W1084" s="9"/>
      <c r="X1084" s="9"/>
      <c r="Y1084" s="9"/>
      <c r="Z1084" s="9"/>
      <c r="AA1084" s="9"/>
      <c r="AB1084" s="9"/>
      <c r="AC1084" s="9"/>
      <c r="AD1084" s="9"/>
      <c r="AE1084" s="9"/>
      <c r="AF1084" s="9"/>
      <c r="AG1084" s="9"/>
      <c r="AH1084" s="9"/>
      <c r="AI1084" s="9"/>
      <c r="AJ1084" s="9"/>
      <c r="AK1084" s="9"/>
      <c r="AL1084" s="9"/>
      <c r="AM1084" s="9"/>
      <c r="AN1084" s="9"/>
      <c r="AO1084" s="9"/>
      <c r="AP1084" s="9"/>
      <c r="AQ1084" s="9"/>
      <c r="AR1084" s="9"/>
      <c r="AS1084" s="9"/>
      <c r="AT1084" s="9"/>
      <c r="AU1084" s="9"/>
      <c r="AV1084" s="9"/>
      <c r="AW1084" s="9"/>
      <c r="AX1084" s="9"/>
      <c r="AY1084" s="9"/>
      <c r="AZ1084" s="9"/>
      <c r="BA1084" s="9"/>
      <c r="BB1084" s="9"/>
      <c r="BC1084" s="9"/>
      <c r="BD1084" s="9"/>
      <c r="BE1084" s="9"/>
      <c r="BF1084" s="9"/>
      <c r="BG1084" s="9"/>
      <c r="BH1084" s="9"/>
      <c r="BI1084" s="9"/>
      <c r="BJ1084" s="9"/>
      <c r="BK1084" s="9"/>
      <c r="BL1084" s="9"/>
      <c r="BM1084" s="9"/>
    </row>
    <row r="1085" spans="23:65">
      <c r="W1085" s="9"/>
      <c r="X1085" s="9"/>
      <c r="Y1085" s="9"/>
      <c r="Z1085" s="9"/>
      <c r="AA1085" s="9"/>
      <c r="AB1085" s="9"/>
      <c r="AC1085" s="9"/>
      <c r="AD1085" s="9"/>
      <c r="AE1085" s="9"/>
      <c r="AF1085" s="9"/>
      <c r="AG1085" s="9"/>
      <c r="AH1085" s="9"/>
      <c r="AI1085" s="9"/>
      <c r="AJ1085" s="9"/>
      <c r="AK1085" s="9"/>
      <c r="AL1085" s="9"/>
      <c r="AM1085" s="9"/>
      <c r="AN1085" s="9"/>
      <c r="AO1085" s="9"/>
      <c r="AP1085" s="9"/>
      <c r="AQ1085" s="9"/>
      <c r="AR1085" s="9"/>
      <c r="AS1085" s="9"/>
      <c r="AT1085" s="9"/>
      <c r="AU1085" s="9"/>
      <c r="AV1085" s="9"/>
      <c r="AW1085" s="9"/>
      <c r="AX1085" s="9"/>
      <c r="AY1085" s="9"/>
      <c r="AZ1085" s="9"/>
      <c r="BA1085" s="9"/>
      <c r="BB1085" s="9"/>
      <c r="BC1085" s="9"/>
      <c r="BD1085" s="9"/>
      <c r="BE1085" s="9"/>
      <c r="BF1085" s="9"/>
      <c r="BG1085" s="9"/>
      <c r="BH1085" s="9"/>
      <c r="BI1085" s="9"/>
      <c r="BJ1085" s="9"/>
      <c r="BK1085" s="9"/>
      <c r="BL1085" s="9"/>
      <c r="BM1085" s="9"/>
    </row>
    <row r="1086" spans="23:65">
      <c r="W1086" s="9"/>
      <c r="X1086" s="9"/>
      <c r="Y1086" s="9"/>
      <c r="Z1086" s="9"/>
      <c r="AA1086" s="9"/>
      <c r="AB1086" s="9"/>
      <c r="AC1086" s="9"/>
      <c r="AD1086" s="9"/>
      <c r="AE1086" s="9"/>
      <c r="AF1086" s="9"/>
      <c r="AG1086" s="9"/>
      <c r="AH1086" s="9"/>
      <c r="AI1086" s="9"/>
      <c r="AJ1086" s="9"/>
      <c r="AK1086" s="9"/>
      <c r="AL1086" s="9"/>
      <c r="AM1086" s="9"/>
      <c r="AN1086" s="9"/>
      <c r="AO1086" s="9"/>
      <c r="AP1086" s="9"/>
      <c r="AQ1086" s="9"/>
      <c r="AR1086" s="9"/>
      <c r="AS1086" s="9"/>
      <c r="AT1086" s="9"/>
      <c r="AU1086" s="9"/>
      <c r="AV1086" s="9"/>
      <c r="AW1086" s="9"/>
      <c r="AX1086" s="9"/>
      <c r="AY1086" s="9"/>
      <c r="AZ1086" s="9"/>
      <c r="BA1086" s="9"/>
      <c r="BB1086" s="9"/>
      <c r="BC1086" s="9"/>
      <c r="BD1086" s="9"/>
      <c r="BE1086" s="9"/>
      <c r="BF1086" s="9"/>
      <c r="BG1086" s="9"/>
      <c r="BH1086" s="9"/>
      <c r="BI1086" s="9"/>
      <c r="BJ1086" s="9"/>
      <c r="BK1086" s="9"/>
      <c r="BL1086" s="9"/>
      <c r="BM1086" s="9"/>
    </row>
    <row r="1087" spans="23:65">
      <c r="W1087" s="9"/>
      <c r="X1087" s="9"/>
      <c r="Y1087" s="9"/>
      <c r="Z1087" s="9"/>
      <c r="AA1087" s="9"/>
      <c r="AB1087" s="9"/>
      <c r="AC1087" s="9"/>
      <c r="AD1087" s="9"/>
      <c r="AE1087" s="9"/>
      <c r="AF1087" s="9"/>
      <c r="AG1087" s="9"/>
      <c r="AH1087" s="9"/>
      <c r="AI1087" s="9"/>
      <c r="AJ1087" s="9"/>
      <c r="AK1087" s="9"/>
      <c r="AL1087" s="9"/>
      <c r="AM1087" s="9"/>
      <c r="AN1087" s="9"/>
      <c r="AO1087" s="9"/>
      <c r="AP1087" s="9"/>
      <c r="AQ1087" s="9"/>
      <c r="AR1087" s="9"/>
      <c r="AS1087" s="9"/>
      <c r="AT1087" s="9"/>
      <c r="AU1087" s="9"/>
      <c r="AV1087" s="9"/>
      <c r="AW1087" s="9"/>
      <c r="AX1087" s="9"/>
      <c r="AY1087" s="9"/>
      <c r="AZ1087" s="9"/>
      <c r="BA1087" s="9"/>
      <c r="BB1087" s="9"/>
      <c r="BC1087" s="9"/>
      <c r="BD1087" s="9"/>
      <c r="BE1087" s="9"/>
      <c r="BF1087" s="9"/>
      <c r="BG1087" s="9"/>
      <c r="BH1087" s="9"/>
      <c r="BI1087" s="9"/>
      <c r="BJ1087" s="9"/>
      <c r="BK1087" s="9"/>
      <c r="BL1087" s="9"/>
      <c r="BM1087" s="9"/>
    </row>
    <row r="1088" spans="23:65">
      <c r="W1088" s="9"/>
      <c r="X1088" s="9"/>
      <c r="Y1088" s="9"/>
      <c r="Z1088" s="9"/>
      <c r="AA1088" s="9"/>
      <c r="AB1088" s="9"/>
      <c r="AC1088" s="9"/>
      <c r="AD1088" s="9"/>
      <c r="AE1088" s="9"/>
      <c r="AF1088" s="9"/>
      <c r="AG1088" s="9"/>
      <c r="AH1088" s="9"/>
      <c r="AI1088" s="9"/>
      <c r="AJ1088" s="9"/>
      <c r="AK1088" s="9"/>
      <c r="AL1088" s="9"/>
      <c r="AM1088" s="9"/>
      <c r="AN1088" s="9"/>
      <c r="AO1088" s="9"/>
      <c r="AP1088" s="9"/>
      <c r="AQ1088" s="9"/>
      <c r="AR1088" s="9"/>
      <c r="AS1088" s="9"/>
      <c r="AT1088" s="9"/>
      <c r="AU1088" s="9"/>
      <c r="AV1088" s="9"/>
      <c r="AW1088" s="9"/>
      <c r="AX1088" s="9"/>
      <c r="AY1088" s="9"/>
      <c r="AZ1088" s="9"/>
      <c r="BA1088" s="9"/>
      <c r="BB1088" s="9"/>
      <c r="BC1088" s="9"/>
      <c r="BD1088" s="9"/>
      <c r="BE1088" s="9"/>
      <c r="BF1088" s="9"/>
      <c r="BG1088" s="9"/>
      <c r="BH1088" s="9"/>
      <c r="BI1088" s="9"/>
      <c r="BJ1088" s="9"/>
      <c r="BK1088" s="9"/>
      <c r="BL1088" s="9"/>
      <c r="BM1088" s="9"/>
    </row>
    <row r="1089" spans="23:65">
      <c r="W1089" s="9"/>
      <c r="X1089" s="9"/>
      <c r="Y1089" s="9"/>
      <c r="Z1089" s="9"/>
      <c r="AA1089" s="9"/>
      <c r="AB1089" s="9"/>
      <c r="AC1089" s="9"/>
      <c r="AD1089" s="9"/>
      <c r="AE1089" s="9"/>
      <c r="AF1089" s="9"/>
      <c r="AG1089" s="9"/>
      <c r="AH1089" s="9"/>
      <c r="AI1089" s="9"/>
      <c r="AJ1089" s="9"/>
      <c r="AK1089" s="9"/>
      <c r="AL1089" s="9"/>
      <c r="AM1089" s="9"/>
      <c r="AN1089" s="9"/>
      <c r="AO1089" s="9"/>
      <c r="AP1089" s="9"/>
      <c r="AQ1089" s="9"/>
      <c r="AR1089" s="9"/>
      <c r="AS1089" s="9"/>
      <c r="AT1089" s="9"/>
      <c r="AU1089" s="9"/>
      <c r="AV1089" s="9"/>
      <c r="AW1089" s="9"/>
      <c r="AX1089" s="9"/>
      <c r="AY1089" s="9"/>
      <c r="AZ1089" s="9"/>
      <c r="BA1089" s="9"/>
      <c r="BB1089" s="9"/>
      <c r="BC1089" s="9"/>
      <c r="BD1089" s="9"/>
      <c r="BE1089" s="9"/>
      <c r="BF1089" s="9"/>
      <c r="BG1089" s="9"/>
      <c r="BH1089" s="9"/>
      <c r="BI1089" s="9"/>
      <c r="BJ1089" s="9"/>
      <c r="BK1089" s="9"/>
      <c r="BL1089" s="9"/>
      <c r="BM1089" s="9"/>
    </row>
    <row r="1090" spans="23:65">
      <c r="W1090" s="9"/>
      <c r="X1090" s="9"/>
      <c r="Y1090" s="9"/>
      <c r="Z1090" s="9"/>
      <c r="AA1090" s="9"/>
      <c r="AB1090" s="9"/>
      <c r="AC1090" s="9"/>
      <c r="AD1090" s="9"/>
      <c r="AE1090" s="9"/>
      <c r="AF1090" s="9"/>
      <c r="AG1090" s="9"/>
      <c r="AH1090" s="9"/>
      <c r="AI1090" s="9"/>
      <c r="AJ1090" s="9"/>
      <c r="AK1090" s="9"/>
      <c r="AL1090" s="9"/>
      <c r="AM1090" s="9"/>
      <c r="AN1090" s="9"/>
      <c r="AO1090" s="9"/>
      <c r="AP1090" s="9"/>
      <c r="AQ1090" s="9"/>
      <c r="AR1090" s="9"/>
      <c r="AS1090" s="9"/>
      <c r="AT1090" s="9"/>
      <c r="AU1090" s="9"/>
      <c r="AV1090" s="9"/>
      <c r="AW1090" s="9"/>
      <c r="AX1090" s="9"/>
      <c r="AY1090" s="9"/>
      <c r="AZ1090" s="9"/>
      <c r="BA1090" s="9"/>
      <c r="BB1090" s="9"/>
      <c r="BC1090" s="9"/>
      <c r="BD1090" s="9"/>
      <c r="BE1090" s="9"/>
      <c r="BF1090" s="9"/>
      <c r="BG1090" s="9"/>
      <c r="BH1090" s="9"/>
      <c r="BI1090" s="9"/>
      <c r="BJ1090" s="9"/>
      <c r="BK1090" s="9"/>
      <c r="BL1090" s="9"/>
      <c r="BM1090" s="9"/>
    </row>
    <row r="1091" spans="23:65">
      <c r="W1091" s="9"/>
      <c r="X1091" s="9"/>
      <c r="Y1091" s="9"/>
      <c r="Z1091" s="9"/>
      <c r="AA1091" s="9"/>
      <c r="AB1091" s="9"/>
      <c r="AC1091" s="9"/>
      <c r="AD1091" s="9"/>
      <c r="AE1091" s="9"/>
      <c r="AF1091" s="9"/>
      <c r="AG1091" s="9"/>
      <c r="AH1091" s="9"/>
      <c r="AI1091" s="9"/>
      <c r="AJ1091" s="9"/>
      <c r="AK1091" s="9"/>
      <c r="AL1091" s="9"/>
      <c r="AM1091" s="9"/>
      <c r="AN1091" s="9"/>
      <c r="AO1091" s="9"/>
      <c r="AP1091" s="9"/>
      <c r="AQ1091" s="9"/>
      <c r="AR1091" s="9"/>
      <c r="AS1091" s="9"/>
      <c r="AT1091" s="9"/>
      <c r="AU1091" s="9"/>
      <c r="AV1091" s="9"/>
      <c r="AW1091" s="9"/>
      <c r="AX1091" s="9"/>
      <c r="AY1091" s="9"/>
      <c r="AZ1091" s="9"/>
      <c r="BA1091" s="9"/>
      <c r="BB1091" s="9"/>
      <c r="BC1091" s="9"/>
      <c r="BD1091" s="9"/>
      <c r="BE1091" s="9"/>
      <c r="BF1091" s="9"/>
      <c r="BG1091" s="9"/>
      <c r="BH1091" s="9"/>
      <c r="BI1091" s="9"/>
      <c r="BJ1091" s="9"/>
      <c r="BK1091" s="9"/>
      <c r="BL1091" s="9"/>
      <c r="BM1091" s="9"/>
    </row>
    <row r="1092" spans="23:65">
      <c r="W1092" s="9"/>
      <c r="X1092" s="9"/>
      <c r="Y1092" s="9"/>
      <c r="Z1092" s="9"/>
      <c r="AA1092" s="9"/>
      <c r="AB1092" s="9"/>
      <c r="AC1092" s="9"/>
      <c r="AD1092" s="9"/>
      <c r="AE1092" s="9"/>
      <c r="AF1092" s="9"/>
      <c r="AG1092" s="9"/>
      <c r="AH1092" s="9"/>
      <c r="AI1092" s="9"/>
      <c r="AJ1092" s="9"/>
      <c r="AK1092" s="9"/>
      <c r="AL1092" s="9"/>
      <c r="AM1092" s="9"/>
      <c r="AN1092" s="9"/>
      <c r="AO1092" s="9"/>
      <c r="AP1092" s="9"/>
      <c r="AQ1092" s="9"/>
      <c r="AR1092" s="9"/>
      <c r="AS1092" s="9"/>
      <c r="AT1092" s="9"/>
      <c r="AU1092" s="9"/>
      <c r="AV1092" s="9"/>
      <c r="AW1092" s="9"/>
      <c r="AX1092" s="9"/>
      <c r="AY1092" s="9"/>
      <c r="AZ1092" s="9"/>
      <c r="BA1092" s="9"/>
      <c r="BB1092" s="9"/>
      <c r="BC1092" s="9"/>
      <c r="BD1092" s="9"/>
      <c r="BE1092" s="9"/>
      <c r="BF1092" s="9"/>
      <c r="BG1092" s="9"/>
      <c r="BH1092" s="9"/>
      <c r="BI1092" s="9"/>
      <c r="BJ1092" s="9"/>
      <c r="BK1092" s="9"/>
      <c r="BL1092" s="9"/>
      <c r="BM1092" s="9"/>
    </row>
    <row r="1093" spans="23:65">
      <c r="W1093" s="9"/>
      <c r="X1093" s="9"/>
      <c r="Y1093" s="9"/>
      <c r="Z1093" s="9"/>
      <c r="AA1093" s="9"/>
      <c r="AB1093" s="9"/>
      <c r="AC1093" s="9"/>
      <c r="AD1093" s="9"/>
      <c r="AE1093" s="9"/>
      <c r="AF1093" s="9"/>
      <c r="AG1093" s="9"/>
      <c r="AH1093" s="9"/>
      <c r="AI1093" s="9"/>
      <c r="AJ1093" s="9"/>
      <c r="AK1093" s="9"/>
      <c r="AL1093" s="9"/>
      <c r="AM1093" s="9"/>
      <c r="AN1093" s="9"/>
      <c r="AO1093" s="9"/>
      <c r="AP1093" s="9"/>
      <c r="AQ1093" s="9"/>
      <c r="AR1093" s="9"/>
      <c r="AS1093" s="9"/>
      <c r="AT1093" s="9"/>
      <c r="AU1093" s="9"/>
      <c r="AV1093" s="9"/>
      <c r="AW1093" s="9"/>
      <c r="AX1093" s="9"/>
      <c r="AY1093" s="9"/>
      <c r="AZ1093" s="9"/>
      <c r="BA1093" s="9"/>
      <c r="BB1093" s="9"/>
      <c r="BC1093" s="9"/>
      <c r="BD1093" s="9"/>
      <c r="BE1093" s="9"/>
      <c r="BF1093" s="9"/>
      <c r="BG1093" s="9"/>
      <c r="BH1093" s="9"/>
      <c r="BI1093" s="9"/>
      <c r="BJ1093" s="9"/>
      <c r="BK1093" s="9"/>
      <c r="BL1093" s="9"/>
      <c r="BM1093" s="9"/>
    </row>
    <row r="1094" spans="23:65">
      <c r="W1094" s="9"/>
      <c r="X1094" s="9"/>
      <c r="Y1094" s="9"/>
      <c r="Z1094" s="9"/>
      <c r="AA1094" s="9"/>
      <c r="AB1094" s="9"/>
      <c r="AC1094" s="9"/>
      <c r="AD1094" s="9"/>
      <c r="AE1094" s="9"/>
      <c r="AF1094" s="9"/>
      <c r="AG1094" s="9"/>
      <c r="AH1094" s="9"/>
      <c r="AI1094" s="9"/>
      <c r="AJ1094" s="9"/>
      <c r="AK1094" s="9"/>
      <c r="AL1094" s="9"/>
      <c r="AM1094" s="9"/>
      <c r="AN1094" s="9"/>
      <c r="AO1094" s="9"/>
      <c r="AP1094" s="9"/>
      <c r="AQ1094" s="9"/>
      <c r="AR1094" s="9"/>
      <c r="AS1094" s="9"/>
      <c r="AT1094" s="9"/>
      <c r="AU1094" s="9"/>
      <c r="AV1094" s="9"/>
      <c r="AW1094" s="9"/>
      <c r="AX1094" s="9"/>
      <c r="AY1094" s="9"/>
      <c r="AZ1094" s="9"/>
      <c r="BA1094" s="9"/>
      <c r="BB1094" s="9"/>
      <c r="BC1094" s="9"/>
      <c r="BD1094" s="9"/>
      <c r="BE1094" s="9"/>
      <c r="BF1094" s="9"/>
      <c r="BG1094" s="9"/>
      <c r="BH1094" s="9"/>
      <c r="BI1094" s="9"/>
      <c r="BJ1094" s="9"/>
      <c r="BK1094" s="9"/>
      <c r="BL1094" s="9"/>
      <c r="BM1094" s="9"/>
    </row>
    <row r="1095" spans="23:65">
      <c r="W1095" s="9"/>
      <c r="X1095" s="9"/>
      <c r="Y1095" s="9"/>
      <c r="Z1095" s="9"/>
      <c r="AA1095" s="9"/>
      <c r="AB1095" s="9"/>
      <c r="AC1095" s="9"/>
      <c r="AD1095" s="9"/>
      <c r="AE1095" s="9"/>
      <c r="AF1095" s="9"/>
      <c r="AG1095" s="9"/>
      <c r="AH1095" s="9"/>
      <c r="AI1095" s="9"/>
      <c r="AJ1095" s="9"/>
      <c r="AK1095" s="9"/>
      <c r="AL1095" s="9"/>
      <c r="AM1095" s="9"/>
      <c r="AN1095" s="9"/>
      <c r="AO1095" s="9"/>
      <c r="AP1095" s="9"/>
      <c r="AQ1095" s="9"/>
      <c r="AR1095" s="9"/>
      <c r="AS1095" s="9"/>
      <c r="AT1095" s="9"/>
      <c r="AU1095" s="9"/>
      <c r="AV1095" s="9"/>
      <c r="AW1095" s="9"/>
      <c r="AX1095" s="9"/>
      <c r="AY1095" s="9"/>
      <c r="AZ1095" s="9"/>
      <c r="BA1095" s="9"/>
      <c r="BB1095" s="9"/>
      <c r="BC1095" s="9"/>
      <c r="BD1095" s="9"/>
      <c r="BE1095" s="9"/>
      <c r="BF1095" s="9"/>
      <c r="BG1095" s="9"/>
      <c r="BH1095" s="9"/>
      <c r="BI1095" s="9"/>
      <c r="BJ1095" s="9"/>
      <c r="BK1095" s="9"/>
      <c r="BL1095" s="9"/>
      <c r="BM1095" s="9"/>
    </row>
    <row r="1096" spans="23:65">
      <c r="W1096" s="9"/>
      <c r="X1096" s="9"/>
      <c r="Y1096" s="9"/>
      <c r="Z1096" s="9"/>
      <c r="AA1096" s="9"/>
      <c r="AB1096" s="9"/>
      <c r="AC1096" s="9"/>
      <c r="AD1096" s="9"/>
      <c r="AE1096" s="9"/>
      <c r="AF1096" s="9"/>
      <c r="AG1096" s="9"/>
      <c r="AH1096" s="9"/>
      <c r="AI1096" s="9"/>
      <c r="AJ1096" s="9"/>
      <c r="AK1096" s="9"/>
      <c r="AL1096" s="9"/>
      <c r="AM1096" s="9"/>
      <c r="AN1096" s="9"/>
      <c r="AO1096" s="9"/>
      <c r="AP1096" s="9"/>
      <c r="AQ1096" s="9"/>
      <c r="AR1096" s="9"/>
      <c r="AS1096" s="9"/>
      <c r="AT1096" s="9"/>
      <c r="AU1096" s="9"/>
      <c r="AV1096" s="9"/>
      <c r="AW1096" s="9"/>
      <c r="AX1096" s="9"/>
      <c r="AY1096" s="9"/>
      <c r="AZ1096" s="9"/>
      <c r="BA1096" s="9"/>
      <c r="BB1096" s="9"/>
      <c r="BC1096" s="9"/>
      <c r="BD1096" s="9"/>
      <c r="BE1096" s="9"/>
      <c r="BF1096" s="9"/>
      <c r="BG1096" s="9"/>
      <c r="BH1096" s="9"/>
      <c r="BI1096" s="9"/>
      <c r="BJ1096" s="9"/>
      <c r="BK1096" s="9"/>
      <c r="BL1096" s="9"/>
      <c r="BM1096" s="9"/>
    </row>
    <row r="1097" spans="23:65">
      <c r="W1097" s="9"/>
      <c r="X1097" s="9"/>
      <c r="Y1097" s="9"/>
      <c r="Z1097" s="9"/>
      <c r="AA1097" s="9"/>
      <c r="AB1097" s="9"/>
      <c r="AC1097" s="9"/>
      <c r="AD1097" s="9"/>
      <c r="AE1097" s="9"/>
      <c r="AF1097" s="9"/>
      <c r="AG1097" s="9"/>
      <c r="AH1097" s="9"/>
      <c r="AI1097" s="9"/>
      <c r="AJ1097" s="9"/>
      <c r="AK1097" s="9"/>
      <c r="AL1097" s="9"/>
      <c r="AM1097" s="9"/>
      <c r="AN1097" s="9"/>
      <c r="AO1097" s="9"/>
      <c r="AP1097" s="9"/>
      <c r="AQ1097" s="9"/>
      <c r="AR1097" s="9"/>
      <c r="AS1097" s="9"/>
      <c r="AT1097" s="9"/>
      <c r="AU1097" s="9"/>
      <c r="AV1097" s="9"/>
      <c r="AW1097" s="9"/>
      <c r="AX1097" s="9"/>
      <c r="AY1097" s="9"/>
      <c r="AZ1097" s="9"/>
      <c r="BA1097" s="9"/>
      <c r="BB1097" s="9"/>
      <c r="BC1097" s="9"/>
      <c r="BD1097" s="9"/>
      <c r="BE1097" s="9"/>
      <c r="BF1097" s="9"/>
      <c r="BG1097" s="9"/>
      <c r="BH1097" s="9"/>
      <c r="BI1097" s="9"/>
      <c r="BJ1097" s="9"/>
      <c r="BK1097" s="9"/>
      <c r="BL1097" s="9"/>
      <c r="BM1097" s="9"/>
    </row>
    <row r="1098" spans="23:65">
      <c r="W1098" s="9"/>
      <c r="X1098" s="9"/>
      <c r="Y1098" s="9"/>
      <c r="Z1098" s="9"/>
      <c r="AA1098" s="9"/>
      <c r="AB1098" s="9"/>
      <c r="AC1098" s="9"/>
      <c r="AD1098" s="9"/>
      <c r="AE1098" s="9"/>
      <c r="AF1098" s="9"/>
      <c r="AG1098" s="9"/>
      <c r="AH1098" s="9"/>
      <c r="AI1098" s="9"/>
      <c r="AJ1098" s="9"/>
      <c r="AK1098" s="9"/>
      <c r="AL1098" s="9"/>
      <c r="AM1098" s="9"/>
      <c r="AN1098" s="9"/>
      <c r="AO1098" s="9"/>
      <c r="AP1098" s="9"/>
      <c r="AQ1098" s="9"/>
      <c r="AR1098" s="9"/>
      <c r="AS1098" s="9"/>
      <c r="AT1098" s="9"/>
      <c r="AU1098" s="9"/>
      <c r="AV1098" s="9"/>
      <c r="AW1098" s="9"/>
      <c r="AX1098" s="9"/>
      <c r="AY1098" s="9"/>
      <c r="AZ1098" s="9"/>
      <c r="BA1098" s="9"/>
      <c r="BB1098" s="9"/>
      <c r="BC1098" s="9"/>
      <c r="BD1098" s="9"/>
      <c r="BE1098" s="9"/>
      <c r="BF1098" s="9"/>
      <c r="BG1098" s="9"/>
      <c r="BH1098" s="9"/>
      <c r="BI1098" s="9"/>
      <c r="BJ1098" s="9"/>
      <c r="BK1098" s="9"/>
      <c r="BL1098" s="9"/>
      <c r="BM1098" s="9"/>
    </row>
    <row r="1099" spans="23:65">
      <c r="W1099" s="9"/>
      <c r="X1099" s="9"/>
      <c r="Y1099" s="9"/>
      <c r="Z1099" s="9"/>
      <c r="AA1099" s="9"/>
      <c r="AB1099" s="9"/>
      <c r="AC1099" s="9"/>
      <c r="AD1099" s="9"/>
      <c r="AE1099" s="9"/>
      <c r="AF1099" s="9"/>
      <c r="AG1099" s="9"/>
      <c r="AH1099" s="9"/>
      <c r="AI1099" s="9"/>
      <c r="AJ1099" s="9"/>
      <c r="AK1099" s="9"/>
      <c r="AL1099" s="9"/>
      <c r="AM1099" s="9"/>
      <c r="AN1099" s="9"/>
      <c r="AO1099" s="9"/>
      <c r="AP1099" s="9"/>
      <c r="AQ1099" s="9"/>
      <c r="AR1099" s="9"/>
      <c r="AS1099" s="9"/>
      <c r="AT1099" s="9"/>
      <c r="AU1099" s="9"/>
      <c r="AV1099" s="9"/>
      <c r="AW1099" s="9"/>
      <c r="AX1099" s="9"/>
      <c r="AY1099" s="9"/>
      <c r="AZ1099" s="9"/>
      <c r="BA1099" s="9"/>
      <c r="BB1099" s="9"/>
      <c r="BC1099" s="9"/>
      <c r="BD1099" s="9"/>
      <c r="BE1099" s="9"/>
      <c r="BF1099" s="9"/>
      <c r="BG1099" s="9"/>
      <c r="BH1099" s="9"/>
      <c r="BI1099" s="9"/>
      <c r="BJ1099" s="9"/>
      <c r="BK1099" s="9"/>
      <c r="BL1099" s="9"/>
      <c r="BM1099" s="9"/>
    </row>
    <row r="1100" spans="23:65">
      <c r="W1100" s="9"/>
      <c r="X1100" s="9"/>
      <c r="Y1100" s="9"/>
      <c r="Z1100" s="9"/>
      <c r="AA1100" s="9"/>
      <c r="AB1100" s="9"/>
      <c r="AC1100" s="9"/>
      <c r="AD1100" s="9"/>
      <c r="AE1100" s="9"/>
      <c r="AF1100" s="9"/>
      <c r="AG1100" s="9"/>
      <c r="AH1100" s="9"/>
      <c r="AI1100" s="9"/>
      <c r="AJ1100" s="9"/>
      <c r="AK1100" s="9"/>
      <c r="AL1100" s="9"/>
      <c r="AM1100" s="9"/>
      <c r="AN1100" s="9"/>
      <c r="AO1100" s="9"/>
      <c r="AP1100" s="9"/>
      <c r="AQ1100" s="9"/>
      <c r="AR1100" s="9"/>
      <c r="AS1100" s="9"/>
      <c r="AT1100" s="9"/>
      <c r="AU1100" s="9"/>
      <c r="AV1100" s="9"/>
      <c r="AW1100" s="9"/>
      <c r="AX1100" s="9"/>
      <c r="AY1100" s="9"/>
      <c r="AZ1100" s="9"/>
      <c r="BA1100" s="9"/>
      <c r="BB1100" s="9"/>
      <c r="BC1100" s="9"/>
      <c r="BD1100" s="9"/>
      <c r="BE1100" s="9"/>
      <c r="BF1100" s="9"/>
      <c r="BG1100" s="9"/>
      <c r="BH1100" s="9"/>
      <c r="BI1100" s="9"/>
      <c r="BJ1100" s="9"/>
      <c r="BK1100" s="9"/>
      <c r="BL1100" s="9"/>
      <c r="BM1100" s="9"/>
    </row>
    <row r="1101" spans="23:65">
      <c r="W1101" s="9"/>
      <c r="X1101" s="9"/>
      <c r="Y1101" s="9"/>
      <c r="Z1101" s="9"/>
      <c r="AA1101" s="9"/>
      <c r="AB1101" s="9"/>
      <c r="AC1101" s="9"/>
      <c r="AD1101" s="9"/>
      <c r="AE1101" s="9"/>
      <c r="AF1101" s="9"/>
      <c r="AG1101" s="9"/>
      <c r="AH1101" s="9"/>
      <c r="AI1101" s="9"/>
      <c r="AJ1101" s="9"/>
      <c r="AK1101" s="9"/>
      <c r="AL1101" s="9"/>
      <c r="AM1101" s="9"/>
      <c r="AN1101" s="9"/>
      <c r="AO1101" s="9"/>
      <c r="AP1101" s="9"/>
      <c r="AQ1101" s="9"/>
      <c r="AR1101" s="9"/>
      <c r="AS1101" s="9"/>
      <c r="AT1101" s="9"/>
      <c r="AU1101" s="9"/>
      <c r="AV1101" s="9"/>
      <c r="AW1101" s="9"/>
      <c r="AX1101" s="9"/>
      <c r="AY1101" s="9"/>
      <c r="AZ1101" s="9"/>
      <c r="BA1101" s="9"/>
      <c r="BB1101" s="9"/>
      <c r="BC1101" s="9"/>
      <c r="BD1101" s="9"/>
      <c r="BE1101" s="9"/>
      <c r="BF1101" s="9"/>
      <c r="BG1101" s="9"/>
      <c r="BH1101" s="9"/>
      <c r="BI1101" s="9"/>
      <c r="BJ1101" s="9"/>
      <c r="BK1101" s="9"/>
      <c r="BL1101" s="9"/>
      <c r="BM1101" s="9"/>
    </row>
    <row r="1102" spans="23:65">
      <c r="W1102" s="9"/>
      <c r="X1102" s="9"/>
      <c r="Y1102" s="9"/>
      <c r="Z1102" s="9"/>
      <c r="AA1102" s="9"/>
      <c r="AB1102" s="9"/>
      <c r="AC1102" s="9"/>
      <c r="AD1102" s="9"/>
      <c r="AE1102" s="9"/>
      <c r="AF1102" s="9"/>
      <c r="AG1102" s="9"/>
      <c r="AH1102" s="9"/>
      <c r="AI1102" s="9"/>
      <c r="AJ1102" s="9"/>
      <c r="AK1102" s="9"/>
      <c r="AL1102" s="9"/>
      <c r="AM1102" s="9"/>
      <c r="AN1102" s="9"/>
      <c r="AO1102" s="9"/>
      <c r="AP1102" s="9"/>
      <c r="AQ1102" s="9"/>
      <c r="AR1102" s="9"/>
      <c r="AS1102" s="9"/>
      <c r="AT1102" s="9"/>
      <c r="AU1102" s="9"/>
      <c r="AV1102" s="9"/>
      <c r="AW1102" s="9"/>
      <c r="AX1102" s="9"/>
      <c r="AY1102" s="9"/>
      <c r="AZ1102" s="9"/>
      <c r="BA1102" s="9"/>
      <c r="BB1102" s="9"/>
      <c r="BC1102" s="9"/>
      <c r="BD1102" s="9"/>
      <c r="BE1102" s="9"/>
      <c r="BF1102" s="9"/>
      <c r="BG1102" s="9"/>
      <c r="BH1102" s="9"/>
      <c r="BI1102" s="9"/>
      <c r="BJ1102" s="9"/>
      <c r="BK1102" s="9"/>
      <c r="BL1102" s="9"/>
      <c r="BM1102" s="9"/>
    </row>
    <row r="1103" spans="23:65">
      <c r="W1103" s="9"/>
      <c r="X1103" s="9"/>
      <c r="Y1103" s="9"/>
      <c r="Z1103" s="9"/>
      <c r="AA1103" s="9"/>
      <c r="AB1103" s="9"/>
      <c r="AC1103" s="9"/>
      <c r="AD1103" s="9"/>
      <c r="AE1103" s="9"/>
      <c r="AF1103" s="9"/>
      <c r="AG1103" s="9"/>
      <c r="AH1103" s="9"/>
      <c r="AI1103" s="9"/>
      <c r="AJ1103" s="9"/>
      <c r="AK1103" s="9"/>
      <c r="AL1103" s="9"/>
      <c r="AM1103" s="9"/>
      <c r="AN1103" s="9"/>
      <c r="AO1103" s="9"/>
      <c r="AP1103" s="9"/>
      <c r="AQ1103" s="9"/>
      <c r="AR1103" s="9"/>
      <c r="AS1103" s="9"/>
      <c r="AT1103" s="9"/>
      <c r="AU1103" s="9"/>
      <c r="AV1103" s="9"/>
      <c r="AW1103" s="9"/>
      <c r="AX1103" s="9"/>
      <c r="AY1103" s="9"/>
      <c r="AZ1103" s="9"/>
      <c r="BA1103" s="9"/>
      <c r="BB1103" s="9"/>
      <c r="BC1103" s="9"/>
      <c r="BD1103" s="9"/>
      <c r="BE1103" s="9"/>
      <c r="BF1103" s="9"/>
      <c r="BG1103" s="9"/>
      <c r="BH1103" s="9"/>
      <c r="BI1103" s="9"/>
      <c r="BJ1103" s="9"/>
      <c r="BK1103" s="9"/>
      <c r="BL1103" s="9"/>
      <c r="BM1103" s="9"/>
    </row>
    <row r="1104" spans="23:65">
      <c r="W1104" s="9"/>
      <c r="X1104" s="9"/>
      <c r="Y1104" s="9"/>
      <c r="Z1104" s="9"/>
      <c r="AA1104" s="9"/>
      <c r="AB1104" s="9"/>
      <c r="AC1104" s="9"/>
      <c r="AD1104" s="9"/>
      <c r="AE1104" s="9"/>
      <c r="AF1104" s="9"/>
      <c r="AG1104" s="9"/>
      <c r="AH1104" s="9"/>
      <c r="AI1104" s="9"/>
      <c r="AJ1104" s="9"/>
      <c r="AK1104" s="9"/>
      <c r="AL1104" s="9"/>
      <c r="AM1104" s="9"/>
      <c r="AN1104" s="9"/>
      <c r="AO1104" s="9"/>
      <c r="AP1104" s="9"/>
      <c r="AQ1104" s="9"/>
      <c r="AR1104" s="9"/>
      <c r="AS1104" s="9"/>
      <c r="AT1104" s="9"/>
      <c r="AU1104" s="9"/>
      <c r="AV1104" s="9"/>
      <c r="AW1104" s="9"/>
      <c r="AX1104" s="9"/>
      <c r="AY1104" s="9"/>
      <c r="AZ1104" s="9"/>
      <c r="BA1104" s="9"/>
      <c r="BB1104" s="9"/>
      <c r="BC1104" s="9"/>
      <c r="BD1104" s="9"/>
      <c r="BE1104" s="9"/>
      <c r="BF1104" s="9"/>
      <c r="BG1104" s="9"/>
      <c r="BH1104" s="9"/>
      <c r="BI1104" s="9"/>
      <c r="BJ1104" s="9"/>
      <c r="BK1104" s="9"/>
      <c r="BL1104" s="9"/>
      <c r="BM1104" s="9"/>
    </row>
    <row r="1105" spans="23:65">
      <c r="W1105" s="9"/>
      <c r="X1105" s="9"/>
      <c r="Y1105" s="9"/>
      <c r="Z1105" s="9"/>
      <c r="AA1105" s="9"/>
      <c r="AB1105" s="9"/>
      <c r="AC1105" s="9"/>
      <c r="AD1105" s="9"/>
      <c r="AE1105" s="9"/>
      <c r="AF1105" s="9"/>
      <c r="AG1105" s="9"/>
      <c r="AH1105" s="9"/>
      <c r="AI1105" s="9"/>
      <c r="AJ1105" s="9"/>
      <c r="AK1105" s="9"/>
      <c r="AL1105" s="9"/>
      <c r="AM1105" s="9"/>
      <c r="AN1105" s="9"/>
      <c r="AO1105" s="9"/>
      <c r="AP1105" s="9"/>
      <c r="AQ1105" s="9"/>
      <c r="AR1105" s="9"/>
      <c r="AS1105" s="9"/>
      <c r="AT1105" s="9"/>
      <c r="AU1105" s="9"/>
      <c r="AV1105" s="9"/>
      <c r="AW1105" s="9"/>
      <c r="AX1105" s="9"/>
      <c r="AY1105" s="9"/>
      <c r="AZ1105" s="9"/>
      <c r="BA1105" s="9"/>
      <c r="BB1105" s="9"/>
      <c r="BC1105" s="9"/>
      <c r="BD1105" s="9"/>
      <c r="BE1105" s="9"/>
      <c r="BF1105" s="9"/>
      <c r="BG1105" s="9"/>
      <c r="BH1105" s="9"/>
      <c r="BI1105" s="9"/>
      <c r="BJ1105" s="9"/>
      <c r="BK1105" s="9"/>
      <c r="BL1105" s="9"/>
      <c r="BM1105" s="9"/>
    </row>
    <row r="1106" spans="23:65">
      <c r="W1106" s="9"/>
      <c r="X1106" s="9"/>
      <c r="Y1106" s="9"/>
      <c r="Z1106" s="9"/>
      <c r="AA1106" s="9"/>
      <c r="AB1106" s="9"/>
      <c r="AC1106" s="9"/>
      <c r="AD1106" s="9"/>
      <c r="AE1106" s="9"/>
      <c r="AF1106" s="9"/>
      <c r="AG1106" s="9"/>
      <c r="AH1106" s="9"/>
      <c r="AI1106" s="9"/>
      <c r="AJ1106" s="9"/>
      <c r="AK1106" s="9"/>
      <c r="AL1106" s="9"/>
      <c r="AM1106" s="9"/>
      <c r="AN1106" s="9"/>
      <c r="AO1106" s="9"/>
      <c r="AP1106" s="9"/>
      <c r="AQ1106" s="9"/>
      <c r="AR1106" s="9"/>
      <c r="AS1106" s="9"/>
      <c r="AT1106" s="9"/>
      <c r="AU1106" s="9"/>
      <c r="AV1106" s="9"/>
      <c r="AW1106" s="9"/>
      <c r="AX1106" s="9"/>
      <c r="AY1106" s="9"/>
      <c r="AZ1106" s="9"/>
      <c r="BA1106" s="9"/>
      <c r="BB1106" s="9"/>
      <c r="BC1106" s="9"/>
      <c r="BD1106" s="9"/>
      <c r="BE1106" s="9"/>
      <c r="BF1106" s="9"/>
      <c r="BG1106" s="9"/>
      <c r="BH1106" s="9"/>
      <c r="BI1106" s="9"/>
      <c r="BJ1106" s="9"/>
      <c r="BK1106" s="9"/>
      <c r="BL1106" s="9"/>
      <c r="BM1106" s="9"/>
    </row>
    <row r="1107" spans="23:65">
      <c r="W1107" s="9"/>
      <c r="X1107" s="9"/>
      <c r="Y1107" s="9"/>
      <c r="Z1107" s="9"/>
      <c r="AA1107" s="9"/>
      <c r="AB1107" s="9"/>
      <c r="AC1107" s="9"/>
      <c r="AD1107" s="9"/>
      <c r="AE1107" s="9"/>
      <c r="AF1107" s="9"/>
      <c r="AG1107" s="9"/>
      <c r="AH1107" s="9"/>
      <c r="AI1107" s="9"/>
      <c r="AJ1107" s="9"/>
      <c r="AK1107" s="9"/>
      <c r="AL1107" s="9"/>
      <c r="AM1107" s="9"/>
      <c r="AN1107" s="9"/>
      <c r="AO1107" s="9"/>
      <c r="AP1107" s="9"/>
      <c r="AQ1107" s="9"/>
      <c r="AR1107" s="9"/>
      <c r="AS1107" s="9"/>
      <c r="AT1107" s="9"/>
      <c r="AU1107" s="9"/>
      <c r="AV1107" s="9"/>
      <c r="AW1107" s="9"/>
      <c r="AX1107" s="9"/>
      <c r="AY1107" s="9"/>
      <c r="AZ1107" s="9"/>
      <c r="BA1107" s="9"/>
      <c r="BB1107" s="9"/>
      <c r="BC1107" s="9"/>
      <c r="BD1107" s="9"/>
      <c r="BE1107" s="9"/>
      <c r="BF1107" s="9"/>
      <c r="BG1107" s="9"/>
      <c r="BH1107" s="9"/>
      <c r="BI1107" s="9"/>
      <c r="BJ1107" s="9"/>
      <c r="BK1107" s="9"/>
      <c r="BL1107" s="9"/>
      <c r="BM1107" s="9"/>
    </row>
    <row r="1108" spans="23:65">
      <c r="W1108" s="9"/>
      <c r="X1108" s="9"/>
      <c r="Y1108" s="9"/>
      <c r="Z1108" s="9"/>
      <c r="AA1108" s="9"/>
      <c r="AB1108" s="9"/>
      <c r="AC1108" s="9"/>
      <c r="AD1108" s="9"/>
      <c r="AE1108" s="9"/>
      <c r="AF1108" s="9"/>
      <c r="AG1108" s="9"/>
      <c r="AH1108" s="9"/>
      <c r="AI1108" s="9"/>
      <c r="AJ1108" s="9"/>
      <c r="AK1108" s="9"/>
      <c r="AL1108" s="9"/>
      <c r="AM1108" s="9"/>
      <c r="AN1108" s="9"/>
      <c r="AO1108" s="9"/>
      <c r="AP1108" s="9"/>
      <c r="AQ1108" s="9"/>
      <c r="AR1108" s="9"/>
      <c r="AS1108" s="9"/>
      <c r="AT1108" s="9"/>
      <c r="AU1108" s="9"/>
      <c r="AV1108" s="9"/>
      <c r="AW1108" s="9"/>
      <c r="AX1108" s="9"/>
      <c r="AY1108" s="9"/>
      <c r="AZ1108" s="9"/>
      <c r="BA1108" s="9"/>
      <c r="BB1108" s="9"/>
      <c r="BC1108" s="9"/>
      <c r="BD1108" s="9"/>
      <c r="BE1108" s="9"/>
      <c r="BF1108" s="9"/>
      <c r="BG1108" s="9"/>
      <c r="BH1108" s="9"/>
      <c r="BI1108" s="9"/>
      <c r="BJ1108" s="9"/>
      <c r="BK1108" s="9"/>
      <c r="BL1108" s="9"/>
      <c r="BM1108" s="9"/>
    </row>
    <row r="1109" spans="23:65">
      <c r="W1109" s="9"/>
      <c r="X1109" s="9"/>
      <c r="Y1109" s="9"/>
      <c r="Z1109" s="9"/>
      <c r="AA1109" s="9"/>
      <c r="AB1109" s="9"/>
      <c r="AC1109" s="9"/>
      <c r="AD1109" s="9"/>
      <c r="AE1109" s="9"/>
      <c r="AF1109" s="9"/>
      <c r="AG1109" s="9"/>
      <c r="AH1109" s="9"/>
      <c r="AI1109" s="9"/>
      <c r="AJ1109" s="9"/>
      <c r="AK1109" s="9"/>
      <c r="AL1109" s="9"/>
      <c r="AM1109" s="9"/>
      <c r="AN1109" s="9"/>
      <c r="AO1109" s="9"/>
      <c r="AP1109" s="9"/>
      <c r="AQ1109" s="9"/>
      <c r="AR1109" s="9"/>
      <c r="AS1109" s="9"/>
      <c r="AT1109" s="9"/>
      <c r="AU1109" s="9"/>
      <c r="AV1109" s="9"/>
      <c r="AW1109" s="9"/>
      <c r="AX1109" s="9"/>
      <c r="AY1109" s="9"/>
      <c r="AZ1109" s="9"/>
      <c r="BA1109" s="9"/>
      <c r="BB1109" s="9"/>
      <c r="BC1109" s="9"/>
      <c r="BD1109" s="9"/>
      <c r="BE1109" s="9"/>
      <c r="BF1109" s="9"/>
      <c r="BG1109" s="9"/>
      <c r="BH1109" s="9"/>
      <c r="BI1109" s="9"/>
      <c r="BJ1109" s="9"/>
      <c r="BK1109" s="9"/>
      <c r="BL1109" s="9"/>
      <c r="BM1109" s="9"/>
    </row>
    <row r="1110" spans="23:65">
      <c r="W1110" s="9"/>
      <c r="X1110" s="9"/>
      <c r="Y1110" s="9"/>
      <c r="Z1110" s="9"/>
      <c r="AA1110" s="9"/>
      <c r="AB1110" s="9"/>
      <c r="AC1110" s="9"/>
      <c r="AD1110" s="9"/>
      <c r="AE1110" s="9"/>
      <c r="AF1110" s="9"/>
      <c r="AG1110" s="9"/>
      <c r="AH1110" s="9"/>
      <c r="AI1110" s="9"/>
      <c r="AJ1110" s="9"/>
      <c r="AK1110" s="9"/>
      <c r="AL1110" s="9"/>
      <c r="AM1110" s="9"/>
      <c r="AN1110" s="9"/>
      <c r="AO1110" s="9"/>
      <c r="AP1110" s="9"/>
      <c r="AQ1110" s="9"/>
      <c r="AR1110" s="9"/>
      <c r="AS1110" s="9"/>
      <c r="AT1110" s="9"/>
      <c r="AU1110" s="9"/>
      <c r="AV1110" s="9"/>
      <c r="AW1110" s="9"/>
      <c r="AX1110" s="9"/>
      <c r="AY1110" s="9"/>
      <c r="AZ1110" s="9"/>
      <c r="BA1110" s="9"/>
      <c r="BB1110" s="9"/>
      <c r="BC1110" s="9"/>
      <c r="BD1110" s="9"/>
      <c r="BE1110" s="9"/>
      <c r="BF1110" s="9"/>
      <c r="BG1110" s="9"/>
      <c r="BH1110" s="9"/>
      <c r="BI1110" s="9"/>
      <c r="BJ1110" s="9"/>
      <c r="BK1110" s="9"/>
      <c r="BL1110" s="9"/>
      <c r="BM1110" s="9"/>
    </row>
    <row r="1111" spans="23:65">
      <c r="W1111" s="9"/>
      <c r="X1111" s="9"/>
      <c r="Y1111" s="9"/>
      <c r="Z1111" s="9"/>
      <c r="AA1111" s="9"/>
      <c r="AB1111" s="9"/>
      <c r="AC1111" s="9"/>
      <c r="AD1111" s="9"/>
      <c r="AE1111" s="9"/>
      <c r="AF1111" s="9"/>
      <c r="AG1111" s="9"/>
      <c r="AH1111" s="9"/>
      <c r="AI1111" s="9"/>
      <c r="AJ1111" s="9"/>
      <c r="AK1111" s="9"/>
      <c r="AL1111" s="9"/>
      <c r="AM1111" s="9"/>
      <c r="AN1111" s="9"/>
      <c r="AO1111" s="9"/>
      <c r="AP1111" s="9"/>
      <c r="AQ1111" s="9"/>
      <c r="AR1111" s="9"/>
      <c r="AS1111" s="9"/>
      <c r="AT1111" s="9"/>
      <c r="AU1111" s="9"/>
      <c r="AV1111" s="9"/>
      <c r="AW1111" s="9"/>
      <c r="AX1111" s="9"/>
      <c r="AY1111" s="9"/>
      <c r="AZ1111" s="9"/>
      <c r="BA1111" s="9"/>
      <c r="BB1111" s="9"/>
      <c r="BC1111" s="9"/>
      <c r="BD1111" s="9"/>
      <c r="BE1111" s="9"/>
      <c r="BF1111" s="9"/>
      <c r="BG1111" s="9"/>
      <c r="BH1111" s="9"/>
      <c r="BI1111" s="9"/>
      <c r="BJ1111" s="9"/>
      <c r="BK1111" s="9"/>
      <c r="BL1111" s="9"/>
      <c r="BM1111" s="9"/>
    </row>
    <row r="1112" spans="23:65">
      <c r="W1112" s="9"/>
      <c r="X1112" s="9"/>
      <c r="Y1112" s="9"/>
      <c r="Z1112" s="9"/>
      <c r="AA1112" s="9"/>
      <c r="AB1112" s="9"/>
      <c r="AC1112" s="9"/>
      <c r="AD1112" s="9"/>
      <c r="AE1112" s="9"/>
      <c r="AF1112" s="9"/>
      <c r="AG1112" s="9"/>
      <c r="AH1112" s="9"/>
      <c r="AI1112" s="9"/>
      <c r="AJ1112" s="9"/>
      <c r="AK1112" s="9"/>
      <c r="AL1112" s="9"/>
      <c r="AM1112" s="9"/>
      <c r="AN1112" s="9"/>
      <c r="AO1112" s="9"/>
      <c r="AP1112" s="9"/>
      <c r="AQ1112" s="9"/>
      <c r="AR1112" s="9"/>
      <c r="AS1112" s="9"/>
      <c r="AT1112" s="9"/>
      <c r="AU1112" s="9"/>
      <c r="AV1112" s="9"/>
      <c r="AW1112" s="9"/>
      <c r="AX1112" s="9"/>
      <c r="AY1112" s="9"/>
      <c r="AZ1112" s="9"/>
      <c r="BA1112" s="9"/>
      <c r="BB1112" s="9"/>
      <c r="BC1112" s="9"/>
      <c r="BD1112" s="9"/>
      <c r="BE1112" s="9"/>
      <c r="BF1112" s="9"/>
      <c r="BG1112" s="9"/>
      <c r="BH1112" s="9"/>
      <c r="BI1112" s="9"/>
      <c r="BJ1112" s="9"/>
      <c r="BK1112" s="9"/>
      <c r="BL1112" s="9"/>
      <c r="BM1112" s="9"/>
    </row>
  </sheetData>
  <sheetProtection algorithmName="SHA-512" hashValue="VxW7cxSzDiyPn4DmS1gxdzHaWtFv0SgdSQaRMR0Sp+MIGfq6kbPLKjjTa0kHPvb/M5OxJHyBfvSPqgq4HFnFmw==" saltValue="m0YLv3F1DrVSUVa2GtCW7A==" spinCount="100000" sheet="1" objects="1" scenarios="1"/>
  <protectedRanges>
    <protectedRange algorithmName="SHA-512" hashValue="NeLWjdx3ZIyWser7VU7ZJKI1VDZ4xcFlKhDVGFsNiqr0J9tRjOENop8D8x0HtIv9E0n1yXlfjUlY07EjPoKYAA==" saltValue="OrmcBdrUydHg36/EK33+PA==" spinCount="100000" sqref="G3:I6 G2:H2 E89:E156 A64:C1048576 A62:A63 C62:C63 F89:I160 A1:C61 E10:I88" name="Диапазон1"/>
  </protectedRanges>
  <mergeCells count="4">
    <mergeCell ref="F1:G1"/>
    <mergeCell ref="G4:H4"/>
    <mergeCell ref="G5:H5"/>
    <mergeCell ref="G6:H6"/>
  </mergeCells>
  <conditionalFormatting sqref="B10:I10">
    <cfRule type="notContainsErrors" dxfId="33" priority="85">
      <formula>NOT(ISERROR(B10))</formula>
    </cfRule>
  </conditionalFormatting>
  <conditionalFormatting sqref="B11:I11">
    <cfRule type="notContainsErrors" dxfId="32" priority="88">
      <formula>NOT(ISERROR(B11))</formula>
    </cfRule>
  </conditionalFormatting>
  <conditionalFormatting sqref="B37:I37">
    <cfRule type="notContainsErrors" dxfId="31" priority="13">
      <formula>NOT(ISERROR(B37))</formula>
    </cfRule>
  </conditionalFormatting>
  <conditionalFormatting sqref="B46:I46">
    <cfRule type="notContainsErrors" dxfId="30" priority="12">
      <formula>NOT(ISERROR(B46))</formula>
    </cfRule>
  </conditionalFormatting>
  <conditionalFormatting sqref="B61:I61">
    <cfRule type="notContainsErrors" dxfId="29" priority="11">
      <formula>NOT(ISERROR(B61))</formula>
    </cfRule>
  </conditionalFormatting>
  <conditionalFormatting sqref="B76:I76">
    <cfRule type="notContainsErrors" dxfId="28" priority="10">
      <formula>NOT(ISERROR(B76))</formula>
    </cfRule>
  </conditionalFormatting>
  <conditionalFormatting sqref="B81:I81">
    <cfRule type="notContainsErrors" dxfId="27" priority="9">
      <formula>NOT(ISERROR(B81))</formula>
    </cfRule>
  </conditionalFormatting>
  <conditionalFormatting sqref="B89:I89">
    <cfRule type="notContainsErrors" dxfId="26" priority="8">
      <formula>NOT(ISERROR(B89))</formula>
    </cfRule>
  </conditionalFormatting>
  <conditionalFormatting sqref="B96:I96">
    <cfRule type="notContainsErrors" dxfId="25" priority="7">
      <formula>NOT(ISERROR(B96))</formula>
    </cfRule>
  </conditionalFormatting>
  <conditionalFormatting sqref="B108:I108">
    <cfRule type="notContainsErrors" dxfId="24" priority="6">
      <formula>NOT(ISERROR(B108))</formula>
    </cfRule>
  </conditionalFormatting>
  <conditionalFormatting sqref="B118:I118">
    <cfRule type="notContainsErrors" dxfId="23" priority="5">
      <formula>NOT(ISERROR(B118))</formula>
    </cfRule>
  </conditionalFormatting>
  <conditionalFormatting sqref="B123:I123">
    <cfRule type="notContainsErrors" dxfId="22" priority="4">
      <formula>NOT(ISERROR(B123))</formula>
    </cfRule>
  </conditionalFormatting>
  <conditionalFormatting sqref="B128:I128">
    <cfRule type="notContainsErrors" dxfId="21" priority="3">
      <formula>NOT(ISERROR(B128))</formula>
    </cfRule>
  </conditionalFormatting>
  <conditionalFormatting sqref="B131:I131">
    <cfRule type="notContainsErrors" dxfId="20" priority="2">
      <formula>NOT(ISERROR(B131))</formula>
    </cfRule>
  </conditionalFormatting>
  <conditionalFormatting sqref="B12:P12 B13:M36 N13:P52 J37:M37 B38:M45 J46:M46 B47:M52 B53:P53 B54:M60 N54:P134 J61:M61 B62:M75 J76:M76 B77:M80 J81:M81 B82:M88 J89:M89 B90:M95 J96:M96 B97:M107 J108:M108 B109:M117 J118:M118 B119:M122 J123:M123 B124:M127 J128:M128 B129:M130 J131:M131 B132:M134">
    <cfRule type="expression" dxfId="19" priority="72" stopIfTrue="1">
      <formula>$P12="нет в наличии"</formula>
    </cfRule>
    <cfRule type="expression" dxfId="18" priority="73" stopIfTrue="1">
      <formula>$Q12="Допустимый"</formula>
    </cfRule>
    <cfRule type="expression" dxfId="17" priority="75" stopIfTrue="1">
      <formula>$Q12="Лучший вариант"</formula>
    </cfRule>
    <cfRule type="expression" dxfId="16" priority="76">
      <formula>$Q12="Не подходит"</formula>
    </cfRule>
  </conditionalFormatting>
  <conditionalFormatting sqref="F10">
    <cfRule type="expression" dxfId="15" priority="1">
      <formula>$F$10</formula>
    </cfRule>
  </conditionalFormatting>
  <conditionalFormatting sqref="I4">
    <cfRule type="expression" dxfId="14" priority="77">
      <formula>$H$5&gt;$G$4</formula>
    </cfRule>
  </conditionalFormatting>
  <conditionalFormatting sqref="I5">
    <cfRule type="expression" dxfId="13" priority="78">
      <formula>$I$5&gt;$I$4</formula>
    </cfRule>
  </conditionalFormatting>
  <conditionalFormatting sqref="I6">
    <cfRule type="expression" dxfId="12" priority="68">
      <formula>$I$6&gt;0</formula>
    </cfRule>
  </conditionalFormatting>
  <dataValidations count="2">
    <dataValidation type="whole" errorStyle="information" operator="lessThanOrEqual" allowBlank="1" showInputMessage="1" showErrorMessage="1" errorTitle="Ошибка " error="Уточните параметры: длина не может быть меньше ширины" sqref="E5" xr:uid="{7EFF17E7-3EB2-490E-8BD1-0AEFD7C25BEC}">
      <formula1>E4</formula1>
    </dataValidation>
    <dataValidation type="whole" errorStyle="information" operator="greaterThanOrEqual" allowBlank="1" showInputMessage="1" showErrorMessage="1" errorTitle="Ошибка" error="Уточните параметры: длина не может быть меньше ширины" sqref="E4" xr:uid="{7BBC88B9-6FC6-4F36-869F-062E023B54A1}">
      <formula1>E5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Z113"/>
  <sheetViews>
    <sheetView zoomScale="115" zoomScaleNormal="115" workbookViewId="0">
      <pane xSplit="1" ySplit="2" topLeftCell="M15" activePane="bottomRight" state="frozen"/>
      <selection pane="topRight" activeCell="B1" sqref="B1"/>
      <selection pane="bottomLeft" activeCell="A3" sqref="A3"/>
      <selection pane="bottomRight" activeCell="Q40" sqref="Q40"/>
    </sheetView>
  </sheetViews>
  <sheetFormatPr defaultRowHeight="12" customHeight="1"/>
  <cols>
    <col min="1" max="1" width="77.85546875" customWidth="1"/>
    <col min="2" max="2" width="39.28515625" customWidth="1"/>
    <col min="3" max="3" width="16" customWidth="1"/>
    <col min="4" max="4" width="18.85546875" customWidth="1"/>
    <col min="5" max="5" width="8" customWidth="1"/>
    <col min="6" max="6" width="11.7109375" customWidth="1"/>
    <col min="7" max="7" width="8.28515625" customWidth="1"/>
    <col min="8" max="8" width="11.140625" customWidth="1"/>
    <col min="9" max="9" width="19.42578125" customWidth="1"/>
    <col min="10" max="10" width="30" style="87" customWidth="1"/>
    <col min="11" max="11" width="11.5703125" customWidth="1"/>
    <col min="12" max="12" width="21.42578125" customWidth="1"/>
    <col min="13" max="13" width="15.28515625" customWidth="1"/>
    <col min="14" max="14" width="23.85546875" customWidth="1"/>
    <col min="15" max="15" width="14.85546875" customWidth="1"/>
    <col min="16" max="17" width="29.28515625" customWidth="1"/>
    <col min="18" max="18" width="23.140625" customWidth="1"/>
  </cols>
  <sheetData>
    <row r="1" spans="1:26" ht="12" customHeight="1">
      <c r="E1" s="151"/>
      <c r="Z1">
        <f ca="1">RANDBETWEEN(0,1)</f>
        <v>1</v>
      </c>
    </row>
    <row r="2" spans="1:26" ht="12" customHeight="1">
      <c r="A2" s="88" t="s">
        <v>9</v>
      </c>
      <c r="B2" s="89" t="s">
        <v>25</v>
      </c>
      <c r="C2" s="90" t="s">
        <v>275</v>
      </c>
      <c r="D2" s="90" t="s">
        <v>272</v>
      </c>
      <c r="E2" s="90" t="s">
        <v>273</v>
      </c>
      <c r="F2" s="90" t="s">
        <v>274</v>
      </c>
      <c r="G2" s="91" t="s">
        <v>276</v>
      </c>
      <c r="H2" s="92" t="s">
        <v>8</v>
      </c>
      <c r="I2" s="92" t="s">
        <v>3</v>
      </c>
      <c r="J2" s="88" t="s">
        <v>37</v>
      </c>
      <c r="K2" s="88" t="s">
        <v>10</v>
      </c>
      <c r="L2" s="88" t="s">
        <v>13</v>
      </c>
      <c r="M2" s="88" t="s">
        <v>14</v>
      </c>
      <c r="N2" s="88" t="s">
        <v>11</v>
      </c>
      <c r="O2" s="88" t="s">
        <v>12</v>
      </c>
      <c r="P2" s="88" t="s">
        <v>127</v>
      </c>
      <c r="Q2" s="93" t="s">
        <v>251</v>
      </c>
    </row>
    <row r="3" spans="1:26" ht="12" customHeight="1">
      <c r="A3" s="94" t="s">
        <v>0</v>
      </c>
      <c r="B3" s="95" t="s">
        <v>23</v>
      </c>
      <c r="C3" s="96">
        <v>150</v>
      </c>
      <c r="D3" s="96">
        <v>100</v>
      </c>
      <c r="E3" s="98" t="str">
        <f>IF(Вычисления!C3&lt;Вычисления!D3,IF(Вычисления!D3&gt;=MAX(Прайс!$E$4,Прайс!$E$5,Прайс!$E$6)+15,"1","0"),IF(Прайс!$E$6&gt;Прайс!$E$4,IF(Вычисления!C3&gt;=Прайс!$E$6+15,"1","0"),IF(Вычисления!C3&gt;=Прайс!$E$4+15,"1","0")))</f>
        <v>1</v>
      </c>
      <c r="F3" s="96" t="str">
        <f>IF(Вычисления!D3&gt;Вычисления!C3, IF(Прайс!$E$6&gt;Прайс!$E$4, IF(Вычисления!C3&gt;=SUM(Прайс!$E$4,Прайс!$E$5)+10,"1","0"), IF(Вычисления!C3&gt;=SUM(Прайс!$E$6,Прайс!$E$5)+10,"1","0")), IF(Прайс!$E$6&gt;Прайс!$E$4, IF(Вычисления!D3&gt;=SUM(Прайс!$E$4,Прайс!$E$5)+10,"1","0"), IF(Вычисления!D3&gt;=SUM(Прайс!$E$6,Прайс!$E$5)+10,"1","0")))</f>
        <v>1</v>
      </c>
      <c r="G3" s="96">
        <f t="shared" ref="G3:G34" si="0">F3+E3</f>
        <v>2</v>
      </c>
      <c r="H3" s="97" t="str">
        <f t="shared" ref="H3:H34" si="1">IF(Q3&lt;&gt;"нет в наличии",IF(G3=2,"да","нет"),"нет")</f>
        <v>да</v>
      </c>
      <c r="I3" s="98">
        <f>IF(H3="да",ABS(C3+Прайс!$E$6-Прайс!$E$4)+ABS(Вычисления!D3+Прайс!$E$6-Прайс!$E$5),"9998")</f>
        <v>250</v>
      </c>
      <c r="J3" s="99" t="str">
        <f t="array" ref="J3">IF(I3&gt;=9998,"Не подходит",IF(I3=MIN(IF($B$3:$B$118=B3,$I$3:$I$118,9999)),"Лучший вариант","Допустимый"))</f>
        <v>Лучший вариант</v>
      </c>
      <c r="K3" s="100">
        <f>INDEX(' остататок'!E:E,MATCH(Вычисления!A:A,' остататок'!A:A,0))</f>
        <v>0.82</v>
      </c>
      <c r="L3" s="101">
        <f>INDEX(' остататок'!F:F,MATCH(Вычисления!A:A,' остататок'!A:A,0))</f>
        <v>0.75</v>
      </c>
      <c r="M3" s="102">
        <f>INDEX(' остататок'!G:G,MATCH(Вычисления!A:A,' остататок'!A:A,0))</f>
        <v>0.7</v>
      </c>
      <c r="N3" s="103">
        <f>INDEX(' остататок'!H:H,MATCH(Вычисления!A:A,' остататок'!A:A,0))</f>
        <v>0.61</v>
      </c>
      <c r="O3" s="222">
        <f>INDEX(Прайс!D:D,MATCH(Вычисления!A:A,Прайс!B:B,0))</f>
        <v>0</v>
      </c>
      <c r="P3" s="108">
        <f>INDEX(' остататок'!D:D,MATCH(Вычисления!$A$3:$A$113,' остататок'!A:A,0))</f>
        <v>73600</v>
      </c>
      <c r="Q3" s="105" t="str">
        <f>IF(Вычисления!$P3&gt;500,IF(O3&gt;P3,"нет в наличии","в наличии"),"нет в наличии")</f>
        <v>в наличии</v>
      </c>
    </row>
    <row r="4" spans="1:26" ht="12" customHeight="1">
      <c r="A4" s="94" t="s">
        <v>1</v>
      </c>
      <c r="B4" s="95" t="s">
        <v>23</v>
      </c>
      <c r="C4" s="106">
        <v>210</v>
      </c>
      <c r="D4" s="106">
        <v>110</v>
      </c>
      <c r="E4" s="98" t="str">
        <f>IF(Вычисления!C4&lt;Вычисления!D4,IF(Вычисления!D4&gt;=MAX(Прайс!$E$4,Прайс!$E$5,Прайс!$E$6)+15,"1","0"),IF(Прайс!$E$6&gt;Прайс!$E$4,IF(Вычисления!C4&gt;=Прайс!$E$6+15,"1","0"),IF(Вычисления!C4&gt;=Прайс!$E$4+15,"1","0")))</f>
        <v>1</v>
      </c>
      <c r="F4" s="96" t="str">
        <f>IF(Вычисления!D4&gt;Вычисления!C4, IF(Прайс!$E$6&gt;Прайс!$E$4, IF(Вычисления!C4&gt;=SUM(Прайс!$E$4,Прайс!$E$5)+10,"1","0"), IF(Вычисления!C4&gt;=SUM(Прайс!$E$6,Прайс!$E$5)+10,"1","0")), IF(Прайс!$E$6&gt;Прайс!$E$4, IF(Вычисления!D4&gt;=SUM(Прайс!$E$4,Прайс!$E$5)+10,"1","0"), IF(Вычисления!D4&gt;=SUM(Прайс!$E$6,Прайс!$E$5)+10,"1","0")))</f>
        <v>1</v>
      </c>
      <c r="G4" s="96">
        <f t="shared" si="0"/>
        <v>2</v>
      </c>
      <c r="H4" s="97" t="str">
        <f t="shared" si="1"/>
        <v>да</v>
      </c>
      <c r="I4" s="98">
        <f>IF(H4="да",ABS(C4+Прайс!$E$6-Прайс!$E$4)+ABS(Вычисления!D4+Прайс!$E$6-Прайс!$E$5),"9998")</f>
        <v>320</v>
      </c>
      <c r="J4" s="107" t="str">
        <f t="array" ref="J4">IF(I4&gt;=9998,"Не подходит",IF(I4=MIN(IF($B$3:$B$118=B4,$I$3:$I$118,9999)),"Лучший вариант","Допустимый"))</f>
        <v>Допустимый</v>
      </c>
      <c r="K4" s="100">
        <f>INDEX(' остататок'!E:E,MATCH(Вычисления!A:A,' остататок'!A:A,0))</f>
        <v>1</v>
      </c>
      <c r="L4" s="101">
        <f>INDEX(' остататок'!F:F,MATCH(Вычисления!A:A,' остататок'!A:A,0))</f>
        <v>0.92</v>
      </c>
      <c r="M4" s="102">
        <f>INDEX(' остататок'!G:G,MATCH(Вычисления!A:A,' остататок'!A:A,0))</f>
        <v>0.86</v>
      </c>
      <c r="N4" s="103">
        <f>INDEX(' остататок'!H:H,MATCH(Вычисления!A:A,' остататок'!A:A,0))</f>
        <v>0.75</v>
      </c>
      <c r="O4" s="222">
        <f>INDEX(Прайс!D:D,MATCH(Вычисления!A:A,Прайс!B:B,0))</f>
        <v>0</v>
      </c>
      <c r="P4" s="108">
        <f>INDEX(' остататок'!D:D,MATCH(Вычисления!$A$3:$A$113,' остататок'!A:A,0))</f>
        <v>41400</v>
      </c>
      <c r="Q4" s="105" t="str">
        <f>IF(Вычисления!$P4&gt;500,IF(O4&gt;P4,"нет в наличии","в наличии"),"нет в наличии")</f>
        <v>в наличии</v>
      </c>
    </row>
    <row r="5" spans="1:26" ht="12" customHeight="1">
      <c r="A5" s="94" t="s">
        <v>2</v>
      </c>
      <c r="B5" s="95" t="s">
        <v>23</v>
      </c>
      <c r="C5" s="96">
        <v>240</v>
      </c>
      <c r="D5" s="96">
        <v>120</v>
      </c>
      <c r="E5" s="98" t="str">
        <f>IF(Вычисления!C5&lt;Вычисления!D5,IF(Вычисления!D5&gt;=MAX(Прайс!$E$4,Прайс!$E$5,Прайс!$E$6)+15,"1","0"),IF(Прайс!$E$6&gt;Прайс!$E$4,IF(Вычисления!C5&gt;=Прайс!$E$6+15,"1","0"),IF(Вычисления!C5&gt;=Прайс!$E$4+15,"1","0")))</f>
        <v>1</v>
      </c>
      <c r="F5" s="96" t="str">
        <f>IF(Вычисления!D5&gt;Вычисления!C5, IF(Прайс!$E$6&gt;Прайс!$E$4, IF(Вычисления!C5&gt;=SUM(Прайс!$E$4,Прайс!$E$5)+10,"1","0"), IF(Вычисления!C5&gt;=SUM(Прайс!$E$6,Прайс!$E$5)+10,"1","0")), IF(Прайс!$E$6&gt;Прайс!$E$4, IF(Вычисления!D5&gt;=SUM(Прайс!$E$4,Прайс!$E$5)+10,"1","0"), IF(Вычисления!D5&gt;=SUM(Прайс!$E$6,Прайс!$E$5)+10,"1","0")))</f>
        <v>1</v>
      </c>
      <c r="G5" s="96">
        <f t="shared" si="0"/>
        <v>2</v>
      </c>
      <c r="H5" s="97" t="str">
        <f t="shared" si="1"/>
        <v>да</v>
      </c>
      <c r="I5" s="98">
        <f>IF(H5="да",ABS(C5+Прайс!$E$6-Прайс!$E$4)+ABS(Вычисления!D5+Прайс!$E$6-Прайс!$E$5),"9998")</f>
        <v>360</v>
      </c>
      <c r="J5" s="99" t="str">
        <f t="array" ref="J5">IF(I5&gt;=9998,"Не подходит",IF(I5=MIN(IF($B$3:$B$118=B5,$I$3:$I$118,9999)),"Лучший вариант","Допустимый"))</f>
        <v>Допустимый</v>
      </c>
      <c r="K5" s="100">
        <f>INDEX(' остататок'!E:E,MATCH(Вычисления!A:A,' остататок'!A:A,0))</f>
        <v>1.1499999999999999</v>
      </c>
      <c r="L5" s="101">
        <f>INDEX(' остататок'!F:F,MATCH(Вычисления!A:A,' остататок'!A:A,0))</f>
        <v>1.06</v>
      </c>
      <c r="M5" s="102">
        <f>INDEX(' остататок'!G:G,MATCH(Вычисления!A:A,' остататок'!A:A,0))</f>
        <v>0.98</v>
      </c>
      <c r="N5" s="103">
        <f>INDEX(' остататок'!H:H,MATCH(Вычисления!A:A,' остататок'!A:A,0))</f>
        <v>0.87</v>
      </c>
      <c r="O5" s="222">
        <f>INDEX(Прайс!D:D,MATCH(Вычисления!A:A,Прайс!B:B,0))</f>
        <v>0</v>
      </c>
      <c r="P5" s="104">
        <f>INDEX(' остататок'!D:D,MATCH(Вычисления!$A$3:$A$113,' остататок'!A:A,0))</f>
        <v>9800</v>
      </c>
      <c r="Q5" s="105" t="str">
        <f>IF(Вычисления!$P5&gt;500,IF(O5&gt;P5,"нет в наличии","в наличии"),"нет в наличии")</f>
        <v>в наличии</v>
      </c>
    </row>
    <row r="6" spans="1:26" ht="12" customHeight="1">
      <c r="A6" s="94" t="s">
        <v>4</v>
      </c>
      <c r="B6" s="95" t="s">
        <v>23</v>
      </c>
      <c r="C6" s="106">
        <v>210</v>
      </c>
      <c r="D6" s="106">
        <v>150</v>
      </c>
      <c r="E6" s="98" t="str">
        <f>IF(Вычисления!C6&lt;Вычисления!D6,IF(Вычисления!D6&gt;=MAX(Прайс!$E$4,Прайс!$E$5,Прайс!$E$6)+15,"1","0"),IF(Прайс!$E$6&gt;Прайс!$E$4,IF(Вычисления!C6&gt;=Прайс!$E$6+15,"1","0"),IF(Вычисления!C6&gt;=Прайс!$E$4+15,"1","0")))</f>
        <v>1</v>
      </c>
      <c r="F6" s="96" t="str">
        <f>IF(Вычисления!D6&gt;Вычисления!C6, IF(Прайс!$E$6&gt;Прайс!$E$4, IF(Вычисления!C6&gt;=SUM(Прайс!$E$4,Прайс!$E$5)+10,"1","0"), IF(Вычисления!C6&gt;=SUM(Прайс!$E$6,Прайс!$E$5)+10,"1","0")), IF(Прайс!$E$6&gt;Прайс!$E$4, IF(Вычисления!D6&gt;=SUM(Прайс!$E$4,Прайс!$E$5)+10,"1","0"), IF(Вычисления!D6&gt;=SUM(Прайс!$E$6,Прайс!$E$5)+10,"1","0")))</f>
        <v>1</v>
      </c>
      <c r="G6" s="96">
        <f t="shared" si="0"/>
        <v>2</v>
      </c>
      <c r="H6" s="97" t="str">
        <f t="shared" si="1"/>
        <v>да</v>
      </c>
      <c r="I6" s="98">
        <f>IF(H6="да",ABS(C6+Прайс!$E$6-Прайс!$E$4)+ABS(Вычисления!D6+Прайс!$E$6-Прайс!$E$5),"9998")</f>
        <v>360</v>
      </c>
      <c r="J6" s="99" t="str">
        <f t="array" ref="J6">IF(I6&gt;=9998,"Не подходит",IF(I6=MIN(IF($B$3:$B$118=B6,$I$3:$I$118,9999)),"Лучший вариант","Допустимый"))</f>
        <v>Допустимый</v>
      </c>
      <c r="K6" s="100">
        <f>INDEX(' остататок'!E:E,MATCH(Вычисления!A:A,' остататок'!A:A,0))</f>
        <v>1.2</v>
      </c>
      <c r="L6" s="101">
        <f>INDEX(' остататок'!F:F,MATCH(Вычисления!A:A,' остататок'!A:A,0))</f>
        <v>1.1100000000000001</v>
      </c>
      <c r="M6" s="102">
        <f>INDEX(' остататок'!G:G,MATCH(Вычисления!A:A,' остататок'!A:A,0))</f>
        <v>1.03</v>
      </c>
      <c r="N6" s="103">
        <f>INDEX(' остататок'!H:H,MATCH(Вычисления!A:A,' остататок'!A:A,0))</f>
        <v>0.9</v>
      </c>
      <c r="O6" s="222">
        <f>INDEX(Прайс!D:D,MATCH(Вычисления!A:A,Прайс!B:B,0))</f>
        <v>0</v>
      </c>
      <c r="P6" s="108">
        <f>INDEX(' остататок'!D:D,MATCH(Вычисления!$A$3:$A$113,' остататок'!A:A,0))</f>
        <v>66200</v>
      </c>
      <c r="Q6" s="105" t="str">
        <f>IF(Вычисления!$P6&gt;500,IF(O6&gt;P6,"нет в наличии","в наличии"),"нет в наличии")</f>
        <v>в наличии</v>
      </c>
    </row>
    <row r="7" spans="1:26" ht="12" customHeight="1">
      <c r="A7" s="94" t="s">
        <v>5</v>
      </c>
      <c r="B7" s="95" t="s">
        <v>23</v>
      </c>
      <c r="C7" s="96">
        <v>400</v>
      </c>
      <c r="D7" s="96">
        <v>150</v>
      </c>
      <c r="E7" s="98" t="str">
        <f>IF(Вычисления!C7&lt;Вычисления!D7,IF(Вычисления!D7&gt;=MAX(Прайс!$E$4,Прайс!$E$5,Прайс!$E$6)+15,"1","0"),IF(Прайс!$E$6&gt;Прайс!$E$4,IF(Вычисления!C7&gt;=Прайс!$E$6+15,"1","0"),IF(Вычисления!C7&gt;=Прайс!$E$4+15,"1","0")))</f>
        <v>1</v>
      </c>
      <c r="F7" s="96" t="str">
        <f>IF(Вычисления!D7&gt;Вычисления!C7, IF(Прайс!$E$6&gt;Прайс!$E$4, IF(Вычисления!C7&gt;=SUM(Прайс!$E$4,Прайс!$E$5)+10,"1","0"), IF(Вычисления!C7&gt;=SUM(Прайс!$E$6,Прайс!$E$5)+10,"1","0")), IF(Прайс!$E$6&gt;Прайс!$E$4, IF(Вычисления!D7&gt;=SUM(Прайс!$E$4,Прайс!$E$5)+10,"1","0"), IF(Вычисления!D7&gt;=SUM(Прайс!$E$6,Прайс!$E$5)+10,"1","0")))</f>
        <v>1</v>
      </c>
      <c r="G7" s="96">
        <f t="shared" si="0"/>
        <v>2</v>
      </c>
      <c r="H7" s="97" t="str">
        <f t="shared" si="1"/>
        <v>да</v>
      </c>
      <c r="I7" s="98">
        <f>IF(H7="да",ABS(C7+Прайс!$E$6-Прайс!$E$4)+ABS(Вычисления!D7+Прайс!$E$6-Прайс!$E$5),"9998")</f>
        <v>550</v>
      </c>
      <c r="J7" s="99" t="str">
        <f t="array" ref="J7">IF(I7&gt;=9998,"Не подходит",IF(I7=MIN(IF($B$3:$B$118=B7,$I$3:$I$118,9999)),"Лучший вариант","Допустимый"))</f>
        <v>Допустимый</v>
      </c>
      <c r="K7" s="100">
        <f>INDEX(' остататок'!E:E,MATCH(Вычисления!A:A,' остататок'!A:A,0))</f>
        <v>2.4</v>
      </c>
      <c r="L7" s="101">
        <f>INDEX(' остататок'!F:F,MATCH(Вычисления!A:A,' остататок'!A:A,0))</f>
        <v>2.2200000000000002</v>
      </c>
      <c r="M7" s="102">
        <f>INDEX(' остататок'!G:G,MATCH(Вычисления!A:A,' остататок'!A:A,0))</f>
        <v>2.06</v>
      </c>
      <c r="N7" s="103">
        <f>INDEX(' остататок'!H:H,MATCH(Вычисления!A:A,' остататок'!A:A,0))</f>
        <v>1.8</v>
      </c>
      <c r="O7" s="222">
        <f>INDEX(Прайс!D:D,MATCH(Вычисления!A:A,Прайс!B:B,0))</f>
        <v>0</v>
      </c>
      <c r="P7" s="104">
        <f>INDEX(' остататок'!D:D,MATCH(Вычисления!$A$3:$A$113,' остататок'!A:A,0))</f>
        <v>23100</v>
      </c>
      <c r="Q7" s="105" t="str">
        <f>IF(Вычисления!$P7&gt;500,IF(O7&gt;P7,"нет в наличии","в наличии"),"нет в наличии")</f>
        <v>в наличии</v>
      </c>
    </row>
    <row r="8" spans="1:26" ht="12" customHeight="1">
      <c r="A8" s="94" t="s">
        <v>6</v>
      </c>
      <c r="B8" s="95" t="s">
        <v>23</v>
      </c>
      <c r="C8" s="106">
        <v>240</v>
      </c>
      <c r="D8" s="106">
        <v>170</v>
      </c>
      <c r="E8" s="98" t="str">
        <f>IF(Вычисления!C8&lt;Вычисления!D8,IF(Вычисления!D8&gt;=MAX(Прайс!$E$4,Прайс!$E$5,Прайс!$E$6)+15,"1","0"),IF(Прайс!$E$6&gt;Прайс!$E$4,IF(Вычисления!C8&gt;=Прайс!$E$6+15,"1","0"),IF(Вычисления!C8&gt;=Прайс!$E$4+15,"1","0")))</f>
        <v>1</v>
      </c>
      <c r="F8" s="96" t="str">
        <f>IF(Вычисления!D8&gt;Вычисления!C8, IF(Прайс!$E$6&gt;Прайс!$E$4, IF(Вычисления!C8&gt;=SUM(Прайс!$E$4,Прайс!$E$5)+10,"1","0"), IF(Вычисления!C8&gt;=SUM(Прайс!$E$6,Прайс!$E$5)+10,"1","0")), IF(Прайс!$E$6&gt;Прайс!$E$4, IF(Вычисления!D8&gt;=SUM(Прайс!$E$4,Прайс!$E$5)+10,"1","0"), IF(Вычисления!D8&gt;=SUM(Прайс!$E$6,Прайс!$E$5)+10,"1","0")))</f>
        <v>1</v>
      </c>
      <c r="G8" s="96">
        <f t="shared" si="0"/>
        <v>2</v>
      </c>
      <c r="H8" s="97" t="str">
        <f t="shared" si="1"/>
        <v>да</v>
      </c>
      <c r="I8" s="98">
        <f>IF(H8="да",ABS(C8+Прайс!$E$6-Прайс!$E$4)+ABS(Вычисления!D8+Прайс!$E$6-Прайс!$E$5),"9998")</f>
        <v>410</v>
      </c>
      <c r="J8" s="107" t="str">
        <f t="array" ref="J8">IF(I8&gt;=9998,"Не подходит",IF(I8=MIN(IF($B$3:$B$118=B8,$I$3:$I$118,9999)),"Лучший вариант","Допустимый"))</f>
        <v>Допустимый</v>
      </c>
      <c r="K8" s="100">
        <f>INDEX(' остататок'!E:E,MATCH(Вычисления!A:A,' остататок'!A:A,0))</f>
        <v>1.73</v>
      </c>
      <c r="L8" s="101">
        <f>INDEX(' остататок'!F:F,MATCH(Вычисления!A:A,' остататок'!A:A,0))</f>
        <v>1.6</v>
      </c>
      <c r="M8" s="102">
        <f>INDEX(' остататок'!G:G,MATCH(Вычисления!A:A,' остататок'!A:A,0))</f>
        <v>1.49</v>
      </c>
      <c r="N8" s="103">
        <f>INDEX(' остататок'!H:H,MATCH(Вычисления!A:A,' остататок'!A:A,0))</f>
        <v>1.3</v>
      </c>
      <c r="O8" s="222">
        <f>INDEX(Прайс!D:D,MATCH(Вычисления!A:A,Прайс!B:B,0))</f>
        <v>0</v>
      </c>
      <c r="P8" s="108">
        <f>INDEX(' остататок'!D:D,MATCH(Вычисления!$A$3:$A$113,' остататок'!A:A,0))</f>
        <v>58600</v>
      </c>
      <c r="Q8" s="105" t="str">
        <f>IF(Вычисления!$P8&gt;500,IF(O8&gt;P8,"нет в наличии","в наличии"),"нет в наличии")</f>
        <v>в наличии</v>
      </c>
    </row>
    <row r="9" spans="1:26" ht="12" customHeight="1">
      <c r="A9" s="94" t="s">
        <v>7</v>
      </c>
      <c r="B9" s="95" t="s">
        <v>23</v>
      </c>
      <c r="C9" s="96">
        <v>240</v>
      </c>
      <c r="D9" s="96">
        <v>190</v>
      </c>
      <c r="E9" s="98" t="str">
        <f>IF(Вычисления!C9&lt;Вычисления!D9,IF(Вычисления!D9&gt;=MAX(Прайс!$E$4,Прайс!$E$5,Прайс!$E$6)+15,"1","0"),IF(Прайс!$E$6&gt;Прайс!$E$4,IF(Вычисления!C9&gt;=Прайс!$E$6+15,"1","0"),IF(Вычисления!C9&gt;=Прайс!$E$4+15,"1","0")))</f>
        <v>1</v>
      </c>
      <c r="F9" s="96" t="str">
        <f>IF(Вычисления!D9&gt;Вычисления!C9, IF(Прайс!$E$6&gt;Прайс!$E$4, IF(Вычисления!C9&gt;=SUM(Прайс!$E$4,Прайс!$E$5)+10,"1","0"), IF(Вычисления!C9&gt;=SUM(Прайс!$E$6,Прайс!$E$5)+10,"1","0")), IF(Прайс!$E$6&gt;Прайс!$E$4, IF(Вычисления!D9&gt;=SUM(Прайс!$E$4,Прайс!$E$5)+10,"1","0"), IF(Вычисления!D9&gt;=SUM(Прайс!$E$6,Прайс!$E$5)+10,"1","0")))</f>
        <v>1</v>
      </c>
      <c r="G9" s="96">
        <f t="shared" si="0"/>
        <v>2</v>
      </c>
      <c r="H9" s="97" t="str">
        <f t="shared" si="1"/>
        <v>да</v>
      </c>
      <c r="I9" s="98">
        <f>IF(H9="да",ABS(C9+Прайс!$E$6-Прайс!$E$4)+ABS(Вычисления!D9+Прайс!$E$6-Прайс!$E$5),"9998")</f>
        <v>430</v>
      </c>
      <c r="J9" s="99" t="str">
        <f t="array" ref="J9">IF(I9&gt;=9998,"Не подходит",IF(I9=MIN(IF($B$3:$B$118=B9,$I$3:$I$118,9999)),"Лучший вариант","Допустимый"))</f>
        <v>Допустимый</v>
      </c>
      <c r="K9" s="100">
        <f>INDEX(' остататок'!E:E,MATCH(Вычисления!A:A,' остататок'!A:A,0))</f>
        <v>1.85</v>
      </c>
      <c r="L9" s="101">
        <f>INDEX(' остататок'!F:F,MATCH(Вычисления!A:A,' остататок'!A:A,0))</f>
        <v>1.71</v>
      </c>
      <c r="M9" s="102">
        <f>INDEX(' остататок'!G:G,MATCH(Вычисления!A:A,' остататок'!A:A,0))</f>
        <v>1.59</v>
      </c>
      <c r="N9" s="103">
        <f>INDEX(' остататок'!H:H,MATCH(Вычисления!A:A,' остататок'!A:A,0))</f>
        <v>1.39</v>
      </c>
      <c r="O9" s="222">
        <f>INDEX(Прайс!D:D,MATCH(Вычисления!A:A,Прайс!B:B,0))</f>
        <v>0</v>
      </c>
      <c r="P9" s="104">
        <f>INDEX(' остататок'!D:D,MATCH(Вычисления!$A$3:$A$113,' остататок'!A:A,0))</f>
        <v>27200</v>
      </c>
      <c r="Q9" s="105" t="str">
        <f>IF(Вычисления!$P9&gt;500,IF(O9&gt;P9,"нет в наличии","в наличии"),"нет в наличии")</f>
        <v>в наличии</v>
      </c>
    </row>
    <row r="10" spans="1:26" ht="12" customHeight="1">
      <c r="A10" s="109" t="s">
        <v>38</v>
      </c>
      <c r="B10" s="95" t="s">
        <v>23</v>
      </c>
      <c r="C10" s="96">
        <v>320</v>
      </c>
      <c r="D10" s="96">
        <v>200</v>
      </c>
      <c r="E10" s="98" t="str">
        <f>IF(Вычисления!C10&lt;Вычисления!D10,IF(Вычисления!D10&gt;=MAX(Прайс!$E$4,Прайс!$E$5,Прайс!$E$6)+15,"1","0"),IF(Прайс!$E$6&gt;Прайс!$E$4,IF(Вычисления!C10&gt;=Прайс!$E$6+15,"1","0"),IF(Вычисления!C10&gt;=Прайс!$E$4+15,"1","0")))</f>
        <v>1</v>
      </c>
      <c r="F10" s="96" t="str">
        <f>IF(Вычисления!D10&gt;Вычисления!C10, IF(Прайс!$E$6&gt;Прайс!$E$4, IF(Вычисления!C10&gt;=SUM(Прайс!$E$4,Прайс!$E$5)+10,"1","0"), IF(Вычисления!C10&gt;=SUM(Прайс!$E$6,Прайс!$E$5)+10,"1","0")), IF(Прайс!$E$6&gt;Прайс!$E$4, IF(Вычисления!D10&gt;=SUM(Прайс!$E$4,Прайс!$E$5)+10,"1","0"), IF(Вычисления!D10&gt;=SUM(Прайс!$E$6,Прайс!$E$5)+10,"1","0")))</f>
        <v>1</v>
      </c>
      <c r="G10" s="96">
        <f t="shared" si="0"/>
        <v>2</v>
      </c>
      <c r="H10" s="97" t="str">
        <f t="shared" si="1"/>
        <v>да</v>
      </c>
      <c r="I10" s="98">
        <f>IF(H10="да",ABS(C10+Прайс!$E$6-Прайс!$E$4)+ABS(Вычисления!D10+Прайс!$E$6-Прайс!$E$5),"9998")</f>
        <v>520</v>
      </c>
      <c r="J10" s="107" t="str">
        <f t="array" ref="J10">IF(I10&gt;=9998,"Не подходит",IF(I10=MIN(IF($B$3:$B$118=B10,$I$3:$I$118,9999)),"Лучший вариант","Допустимый"))</f>
        <v>Допустимый</v>
      </c>
      <c r="K10" s="100">
        <f>INDEX(' остататок'!E:E,MATCH(Вычисления!A:A,' остататок'!A:A,0))</f>
        <v>2.42</v>
      </c>
      <c r="L10" s="101">
        <f>INDEX(' остататок'!F:F,MATCH(Вычисления!A:A,' остататок'!A:A,0))</f>
        <v>2.23</v>
      </c>
      <c r="M10" s="102">
        <f>INDEX(' остататок'!G:G,MATCH(Вычисления!A:A,' остататок'!A:A,0))</f>
        <v>2.0699999999999998</v>
      </c>
      <c r="N10" s="103">
        <f>INDEX(' остататок'!H:H,MATCH(Вычисления!A:A,' остататок'!A:A,0))</f>
        <v>1.81</v>
      </c>
      <c r="O10" s="222">
        <f>INDEX(Прайс!D:D,MATCH(Вычисления!A:A,Прайс!B:B,0))</f>
        <v>0</v>
      </c>
      <c r="P10" s="108">
        <f>INDEX(' остататок'!D:D,MATCH(Вычисления!$A$3:$A$113,' остататок'!A:A,0))</f>
        <v>56900</v>
      </c>
      <c r="Q10" s="105" t="str">
        <f>IF(Вычисления!$P10&gt;500,IF(O10&gt;P10,"нет в наличии","в наличии"),"нет в наличии")</f>
        <v>в наличии</v>
      </c>
    </row>
    <row r="11" spans="1:26" ht="12" customHeight="1">
      <c r="A11" s="94" t="s">
        <v>39</v>
      </c>
      <c r="B11" s="95" t="s">
        <v>23</v>
      </c>
      <c r="C11" s="96">
        <v>700</v>
      </c>
      <c r="D11" s="96">
        <v>210</v>
      </c>
      <c r="E11" s="98" t="str">
        <f>IF(Вычисления!C11&lt;Вычисления!D11,IF(Вычисления!D11&gt;=MAX(Прайс!$E$4,Прайс!$E$5,Прайс!$E$6)+15,"1","0"),IF(Прайс!$E$6&gt;Прайс!$E$4,IF(Вычисления!C11&gt;=Прайс!$E$6+15,"1","0"),IF(Вычисления!C11&gt;=Прайс!$E$4+15,"1","0")))</f>
        <v>1</v>
      </c>
      <c r="F11" s="96" t="str">
        <f>IF(Вычисления!D11&gt;Вычисления!C11, IF(Прайс!$E$6&gt;Прайс!$E$4, IF(Вычисления!C11&gt;=SUM(Прайс!$E$4,Прайс!$E$5)+10,"1","0"), IF(Вычисления!C11&gt;=SUM(Прайс!$E$6,Прайс!$E$5)+10,"1","0")), IF(Прайс!$E$6&gt;Прайс!$E$4, IF(Вычисления!D11&gt;=SUM(Прайс!$E$4,Прайс!$E$5)+10,"1","0"), IF(Вычисления!D11&gt;=SUM(Прайс!$E$6,Прайс!$E$5)+10,"1","0")))</f>
        <v>1</v>
      </c>
      <c r="G11" s="96">
        <f t="shared" si="0"/>
        <v>2</v>
      </c>
      <c r="H11" s="97" t="str">
        <f t="shared" si="1"/>
        <v>да</v>
      </c>
      <c r="I11" s="98">
        <f>IF(H11="да",ABS(C11+Прайс!$E$6-Прайс!$E$4)+ABS(Вычисления!D11+Прайс!$E$6-Прайс!$E$5),"9998")</f>
        <v>910</v>
      </c>
      <c r="J11" s="99" t="str">
        <f t="array" ref="J11">IF(I11&gt;=9998,"Не подходит",IF(I11=MIN(IF($B$3:$B$118=B11,$I$3:$I$118,9999)),"Лучший вариант","Допустимый"))</f>
        <v>Допустимый</v>
      </c>
      <c r="K11" s="100">
        <f>INDEX(' остататок'!E:E,MATCH(Вычисления!A:A,' остататок'!A:A,0))</f>
        <v>4.91</v>
      </c>
      <c r="L11" s="101">
        <f>INDEX(' остататок'!F:F,MATCH(Вычисления!A:A,' остататок'!A:A,0))</f>
        <v>4.53</v>
      </c>
      <c r="M11" s="102">
        <f>INDEX(' остататок'!G:G,MATCH(Вычисления!A:A,' остататок'!A:A,0))</f>
        <v>4.21</v>
      </c>
      <c r="N11" s="103">
        <f>INDEX(' остататок'!H:H,MATCH(Вычисления!A:A,' остататок'!A:A,0))</f>
        <v>3.68</v>
      </c>
      <c r="O11" s="222">
        <f>INDEX(Прайс!D:D,MATCH(Вычисления!A:A,Прайс!B:B,0))</f>
        <v>0</v>
      </c>
      <c r="P11" s="104">
        <f>INDEX(' остататок'!D:D,MATCH(Вычисления!$A$3:$A$113,' остататок'!A:A,0))</f>
        <v>2700</v>
      </c>
      <c r="Q11" s="105" t="str">
        <f>IF(Вычисления!$P11&gt;500,IF(O11&gt;P11,"нет в наличии","в наличии"),"нет в наличии")</f>
        <v>в наличии</v>
      </c>
    </row>
    <row r="12" spans="1:26" ht="12" customHeight="1">
      <c r="A12" s="94" t="s">
        <v>40</v>
      </c>
      <c r="B12" s="95" t="s">
        <v>23</v>
      </c>
      <c r="C12" s="96">
        <v>320</v>
      </c>
      <c r="D12" s="96">
        <v>220</v>
      </c>
      <c r="E12" s="98" t="str">
        <f>IF(Вычисления!C12&lt;Вычисления!D12,IF(Вычисления!D12&gt;=MAX(Прайс!$E$4,Прайс!$E$5,Прайс!$E$6)+15,"1","0"),IF(Прайс!$E$6&gt;Прайс!$E$4,IF(Вычисления!C12&gt;=Прайс!$E$6+15,"1","0"),IF(Вычисления!C12&gt;=Прайс!$E$4+15,"1","0")))</f>
        <v>1</v>
      </c>
      <c r="F12" s="96" t="str">
        <f>IF(Вычисления!D12&gt;Вычисления!C12, IF(Прайс!$E$6&gt;Прайс!$E$4, IF(Вычисления!C12&gt;=SUM(Прайс!$E$4,Прайс!$E$5)+10,"1","0"), IF(Вычисления!C12&gt;=SUM(Прайс!$E$6,Прайс!$E$5)+10,"1","0")), IF(Прайс!$E$6&gt;Прайс!$E$4, IF(Вычисления!D12&gt;=SUM(Прайс!$E$4,Прайс!$E$5)+10,"1","0"), IF(Вычисления!D12&gt;=SUM(Прайс!$E$6,Прайс!$E$5)+10,"1","0")))</f>
        <v>1</v>
      </c>
      <c r="G12" s="96">
        <f t="shared" si="0"/>
        <v>2</v>
      </c>
      <c r="H12" s="97" t="str">
        <f t="shared" si="1"/>
        <v>да</v>
      </c>
      <c r="I12" s="98">
        <f>IF(H12="да",ABS(C12+Прайс!$E$6-Прайс!$E$4)+ABS(Вычисления!D12+Прайс!$E$6-Прайс!$E$5),"9998")</f>
        <v>540</v>
      </c>
      <c r="J12" s="107" t="str">
        <f t="array" ref="J12">IF(I12&gt;=9998,"Не подходит",IF(I12=MIN(IF($B$3:$B$118=B12,$I$3:$I$118,9999)),"Лучший вариант","Допустимый"))</f>
        <v>Допустимый</v>
      </c>
      <c r="K12" s="100">
        <f>INDEX(' остататок'!E:E,MATCH(Вычисления!A:A,' остататок'!A:A,0))</f>
        <v>2.42</v>
      </c>
      <c r="L12" s="101">
        <f>INDEX(' остататок'!F:F,MATCH(Вычисления!A:A,' остататок'!A:A,0))</f>
        <v>2.23</v>
      </c>
      <c r="M12" s="102">
        <f>INDEX(' остататок'!G:G,MATCH(Вычисления!A:A,' остататок'!A:A,0))</f>
        <v>2.0699999999999998</v>
      </c>
      <c r="N12" s="103">
        <f>INDEX(' остататок'!H:H,MATCH(Вычисления!A:A,' остататок'!A:A,0))</f>
        <v>1.81</v>
      </c>
      <c r="O12" s="222">
        <f>INDEX(Прайс!D:D,MATCH(Вычисления!A:A,Прайс!B:B,0))</f>
        <v>0</v>
      </c>
      <c r="P12" s="108">
        <f>INDEX(' остататок'!D:D,MATCH(Вычисления!$A$3:$A$113,' остататок'!A:A,0))</f>
        <v>31600</v>
      </c>
      <c r="Q12" s="105" t="str">
        <f>IF(Вычисления!$P12&gt;500,IF(O12&gt;P12,"нет в наличии","в наличии"),"нет в наличии")</f>
        <v>в наличии</v>
      </c>
    </row>
    <row r="13" spans="1:26" ht="12" customHeight="1">
      <c r="A13" s="94" t="s">
        <v>41</v>
      </c>
      <c r="B13" s="95" t="s">
        <v>23</v>
      </c>
      <c r="C13" s="96">
        <v>320</v>
      </c>
      <c r="D13" s="96">
        <v>240</v>
      </c>
      <c r="E13" s="98" t="str">
        <f>IF(Вычисления!C13&lt;Вычисления!D13,IF(Вычисления!D13&gt;=MAX(Прайс!$E$4,Прайс!$E$5,Прайс!$E$6)+15,"1","0"),IF(Прайс!$E$6&gt;Прайс!$E$4,IF(Вычисления!C13&gt;=Прайс!$E$6+15,"1","0"),IF(Вычисления!C13&gt;=Прайс!$E$4+15,"1","0")))</f>
        <v>1</v>
      </c>
      <c r="F13" s="96" t="str">
        <f>IF(Вычисления!D13&gt;Вычисления!C13, IF(Прайс!$E$6&gt;Прайс!$E$4, IF(Вычисления!C13&gt;=SUM(Прайс!$E$4,Прайс!$E$5)+10,"1","0"), IF(Вычисления!C13&gt;=SUM(Прайс!$E$6,Прайс!$E$5)+10,"1","0")), IF(Прайс!$E$6&gt;Прайс!$E$4, IF(Вычисления!D13&gt;=SUM(Прайс!$E$4,Прайс!$E$5)+10,"1","0"), IF(Вычисления!D13&gt;=SUM(Прайс!$E$6,Прайс!$E$5)+10,"1","0")))</f>
        <v>1</v>
      </c>
      <c r="G13" s="96">
        <f t="shared" si="0"/>
        <v>2</v>
      </c>
      <c r="H13" s="97" t="str">
        <f t="shared" si="1"/>
        <v>да</v>
      </c>
      <c r="I13" s="98">
        <f>IF(H13="да",ABS(C13+Прайс!$E$6-Прайс!$E$4)+ABS(Вычисления!D13+Прайс!$E$6-Прайс!$E$5),"9998")</f>
        <v>560</v>
      </c>
      <c r="J13" s="99" t="str">
        <f t="array" ref="J13">IF(I13&gt;=9998,"Не подходит",IF(I13=MIN(IF($B$3:$B$118=B13,$I$3:$I$118,9999)),"Лучший вариант","Допустимый"))</f>
        <v>Допустимый</v>
      </c>
      <c r="K13" s="100">
        <f>INDEX(' остататок'!E:E,MATCH(Вычисления!A:A,' остататок'!A:A,0))</f>
        <v>2.67</v>
      </c>
      <c r="L13" s="101">
        <f>INDEX(' остататок'!F:F,MATCH(Вычисления!A:A,' остататок'!A:A,0))</f>
        <v>2.46</v>
      </c>
      <c r="M13" s="102">
        <f>INDEX(' остататок'!G:G,MATCH(Вычисления!A:A,' остататок'!A:A,0))</f>
        <v>2.29</v>
      </c>
      <c r="N13" s="103">
        <f>INDEX(' остататок'!H:H,MATCH(Вычисления!A:A,' остататок'!A:A,0))</f>
        <v>2</v>
      </c>
      <c r="O13" s="222">
        <f>INDEX(Прайс!D:D,MATCH(Вычисления!A:A,Прайс!B:B,0))</f>
        <v>0</v>
      </c>
      <c r="P13" s="104">
        <f>INDEX(' остататок'!D:D,MATCH(Вычисления!$A$3:$A$113,' остататок'!A:A,0))</f>
        <v>97100</v>
      </c>
      <c r="Q13" s="105" t="str">
        <f>IF(Вычисления!$P13&gt;500,IF(O13&gt;P13,"нет в наличии","в наличии"),"нет в наличии")</f>
        <v>в наличии</v>
      </c>
    </row>
    <row r="14" spans="1:26" ht="12" customHeight="1">
      <c r="A14" s="94" t="s">
        <v>42</v>
      </c>
      <c r="B14" s="95" t="s">
        <v>23</v>
      </c>
      <c r="C14" s="96">
        <v>400</v>
      </c>
      <c r="D14" s="96">
        <v>250</v>
      </c>
      <c r="E14" s="98" t="str">
        <f>IF(Вычисления!C14&lt;Вычисления!D14,IF(Вычисления!D14&gt;=MAX(Прайс!$E$4,Прайс!$E$5,Прайс!$E$6)+15,"1","0"),IF(Прайс!$E$6&gt;Прайс!$E$4,IF(Вычисления!C14&gt;=Прайс!$E$6+15,"1","0"),IF(Вычисления!C14&gt;=Прайс!$E$4+15,"1","0")))</f>
        <v>1</v>
      </c>
      <c r="F14" s="96" t="str">
        <f>IF(Вычисления!D14&gt;Вычисления!C14, IF(Прайс!$E$6&gt;Прайс!$E$4, IF(Вычисления!C14&gt;=SUM(Прайс!$E$4,Прайс!$E$5)+10,"1","0"), IF(Вычисления!C14&gt;=SUM(Прайс!$E$6,Прайс!$E$5)+10,"1","0")), IF(Прайс!$E$6&gt;Прайс!$E$4, IF(Вычисления!D14&gt;=SUM(Прайс!$E$4,Прайс!$E$5)+10,"1","0"), IF(Вычисления!D14&gt;=SUM(Прайс!$E$6,Прайс!$E$5)+10,"1","0")))</f>
        <v>1</v>
      </c>
      <c r="G14" s="96">
        <f t="shared" si="0"/>
        <v>2</v>
      </c>
      <c r="H14" s="97" t="str">
        <f t="shared" si="1"/>
        <v>да</v>
      </c>
      <c r="I14" s="98">
        <f>IF(H14="да",ABS(C14+Прайс!$E$6-Прайс!$E$4)+ABS(Вычисления!D14+Прайс!$E$6-Прайс!$E$5),"9998")</f>
        <v>650</v>
      </c>
      <c r="J14" s="107" t="str">
        <f t="array" ref="J14">IF(I14&gt;=9998,"Не подходит",IF(I14=MIN(IF($B$3:$B$118=B14,$I$3:$I$118,9999)),"Лучший вариант","Допустимый"))</f>
        <v>Допустимый</v>
      </c>
      <c r="K14" s="100">
        <f>INDEX(' остататок'!E:E,MATCH(Вычисления!A:A,' остататок'!A:A,0))</f>
        <v>4.08</v>
      </c>
      <c r="L14" s="101">
        <f>INDEX(' остататок'!F:F,MATCH(Вычисления!A:A,' остататок'!A:A,0))</f>
        <v>3.77</v>
      </c>
      <c r="M14" s="102">
        <f>INDEX(' остататок'!G:G,MATCH(Вычисления!A:A,' остататок'!A:A,0))</f>
        <v>3.5</v>
      </c>
      <c r="N14" s="103">
        <f>INDEX(' остататок'!H:H,MATCH(Вычисления!A:A,' остататок'!A:A,0))</f>
        <v>3.06</v>
      </c>
      <c r="O14" s="222">
        <f>INDEX(Прайс!D:D,MATCH(Вычисления!A:A,Прайс!B:B,0))</f>
        <v>0</v>
      </c>
      <c r="P14" s="108">
        <f>INDEX(' остататок'!D:D,MATCH(Вычисления!$A$3:$A$113,' остататок'!A:A,0))</f>
        <v>34350</v>
      </c>
      <c r="Q14" s="105" t="str">
        <f>IF(Вычисления!$P14&gt;500,IF(O14&gt;P14,"нет в наличии","в наличии"),"нет в наличии")</f>
        <v>в наличии</v>
      </c>
    </row>
    <row r="15" spans="1:26" ht="12" customHeight="1">
      <c r="A15" s="109" t="s">
        <v>43</v>
      </c>
      <c r="B15" s="95" t="s">
        <v>23</v>
      </c>
      <c r="C15" s="96">
        <v>320</v>
      </c>
      <c r="D15" s="96">
        <v>300</v>
      </c>
      <c r="E15" s="98" t="str">
        <f>IF(Вычисления!C15&lt;Вычисления!D15,IF(Вычисления!D15&gt;=MAX(Прайс!$E$4,Прайс!$E$5,Прайс!$E$6)+15,"1","0"),IF(Прайс!$E$6&gt;Прайс!$E$4,IF(Вычисления!C15&gt;=Прайс!$E$6+15,"1","0"),IF(Вычисления!C15&gt;=Прайс!$E$4+15,"1","0")))</f>
        <v>1</v>
      </c>
      <c r="F15" s="96" t="str">
        <f>IF(Вычисления!D15&gt;Вычисления!C15, IF(Прайс!$E$6&gt;Прайс!$E$4, IF(Вычисления!C15&gt;=SUM(Прайс!$E$4,Прайс!$E$5)+10,"1","0"), IF(Вычисления!C15&gt;=SUM(Прайс!$E$6,Прайс!$E$5)+10,"1","0")), IF(Прайс!$E$6&gt;Прайс!$E$4, IF(Вычисления!D15&gt;=SUM(Прайс!$E$4,Прайс!$E$5)+10,"1","0"), IF(Вычисления!D15&gt;=SUM(Прайс!$E$6,Прайс!$E$5)+10,"1","0")))</f>
        <v>1</v>
      </c>
      <c r="G15" s="96">
        <f t="shared" si="0"/>
        <v>2</v>
      </c>
      <c r="H15" s="97" t="str">
        <f t="shared" si="1"/>
        <v>да</v>
      </c>
      <c r="I15" s="98">
        <f>IF(H15="да",ABS(C15+Прайс!$E$6-Прайс!$E$4)+ABS(Вычисления!D15+Прайс!$E$6-Прайс!$E$5),"9998")</f>
        <v>620</v>
      </c>
      <c r="J15" s="99" t="str">
        <f t="array" ref="J15">IF(I15&gt;=9998,"Не подходит",IF(I15=MIN(IF($B$3:$B$118=B15,$I$3:$I$118,9999)),"Лучший вариант","Допустимый"))</f>
        <v>Допустимый</v>
      </c>
      <c r="K15" s="100">
        <f>INDEX(' остататок'!E:E,MATCH(Вычисления!A:A,' остататок'!A:A,0))</f>
        <v>3.67</v>
      </c>
      <c r="L15" s="101">
        <f>INDEX(' остататок'!F:F,MATCH(Вычисления!A:A,' остататок'!A:A,0))</f>
        <v>3.38</v>
      </c>
      <c r="M15" s="102">
        <f>INDEX(' остататок'!G:G,MATCH(Вычисления!A:A,' остататок'!A:A,0))</f>
        <v>3.14</v>
      </c>
      <c r="N15" s="103">
        <f>INDEX(' остататок'!H:H,MATCH(Вычисления!A:A,' остататок'!A:A,0))</f>
        <v>2.75</v>
      </c>
      <c r="O15" s="222">
        <f>INDEX(Прайс!D:D,MATCH(Вычисления!A:A,Прайс!B:B,0))</f>
        <v>0</v>
      </c>
      <c r="P15" s="104">
        <f>INDEX(' остататок'!D:D,MATCH(Вычисления!$A$3:$A$113,' остататок'!A:A,0))</f>
        <v>8600</v>
      </c>
      <c r="Q15" s="105" t="str">
        <f>IF(Вычисления!$P15&gt;500,IF(O15&gt;P15,"нет в наличии","в наличии"),"нет в наличии")</f>
        <v>в наличии</v>
      </c>
    </row>
    <row r="16" spans="1:26" ht="12" customHeight="1">
      <c r="A16" s="94" t="s">
        <v>44</v>
      </c>
      <c r="B16" s="95" t="s">
        <v>23</v>
      </c>
      <c r="C16" s="96">
        <v>400</v>
      </c>
      <c r="D16" s="96">
        <v>300</v>
      </c>
      <c r="E16" s="98" t="str">
        <f>IF(Вычисления!C16&lt;Вычисления!D16,IF(Вычисления!D16&gt;=MAX(Прайс!$E$4,Прайс!$E$5,Прайс!$E$6)+15,"1","0"),IF(Прайс!$E$6&gt;Прайс!$E$4,IF(Вычисления!C16&gt;=Прайс!$E$6+15,"1","0"),IF(Вычисления!C16&gt;=Прайс!$E$4+15,"1","0")))</f>
        <v>1</v>
      </c>
      <c r="F16" s="96" t="str">
        <f>IF(Вычисления!D16&gt;Вычисления!C16, IF(Прайс!$E$6&gt;Прайс!$E$4, IF(Вычисления!C16&gt;=SUM(Прайс!$E$4,Прайс!$E$5)+10,"1","0"), IF(Вычисления!C16&gt;=SUM(Прайс!$E$6,Прайс!$E$5)+10,"1","0")), IF(Прайс!$E$6&gt;Прайс!$E$4, IF(Вычисления!D16&gt;=SUM(Прайс!$E$4,Прайс!$E$5)+10,"1","0"), IF(Вычисления!D16&gt;=SUM(Прайс!$E$6,Прайс!$E$5)+10,"1","0")))</f>
        <v>1</v>
      </c>
      <c r="G16" s="96">
        <f t="shared" si="0"/>
        <v>2</v>
      </c>
      <c r="H16" s="97" t="str">
        <f t="shared" si="1"/>
        <v>да</v>
      </c>
      <c r="I16" s="98">
        <f>IF(H16="да",ABS(C16+Прайс!$E$6-Прайс!$E$4)+ABS(Вычисления!D16+Прайс!$E$6-Прайс!$E$5),"9998")</f>
        <v>700</v>
      </c>
      <c r="J16" s="107" t="str">
        <f t="array" ref="J16">IF(I16&gt;=9998,"Не подходит",IF(I16=MIN(IF($B$3:$B$118=B16,$I$3:$I$118,9999)),"Лучший вариант","Допустимый"))</f>
        <v>Допустимый</v>
      </c>
      <c r="K16" s="100">
        <f>INDEX(' остататок'!E:E,MATCH(Вычисления!A:A,' остататок'!A:A,0))</f>
        <v>4.17</v>
      </c>
      <c r="L16" s="101">
        <f>INDEX(' остататок'!F:F,MATCH(Вычисления!A:A,' остататок'!A:A,0))</f>
        <v>3.85</v>
      </c>
      <c r="M16" s="102">
        <f>INDEX(' остататок'!G:G,MATCH(Вычисления!A:A,' остататок'!A:A,0))</f>
        <v>3.57</v>
      </c>
      <c r="N16" s="103">
        <f>INDEX(' остататок'!H:H,MATCH(Вычисления!A:A,' остататок'!A:A,0))</f>
        <v>3.13</v>
      </c>
      <c r="O16" s="222">
        <f>INDEX(Прайс!D:D,MATCH(Вычисления!A:A,Прайс!B:B,0))</f>
        <v>0</v>
      </c>
      <c r="P16" s="108">
        <f>INDEX(' остататок'!D:D,MATCH(Вычисления!$A$3:$A$113,' остататок'!A:A,0))</f>
        <v>36200</v>
      </c>
      <c r="Q16" s="105" t="str">
        <f>IF(Вычисления!$P16&gt;500,IF(O16&gt;P16,"нет в наличии","в наличии"),"нет в наличии")</f>
        <v>в наличии</v>
      </c>
    </row>
    <row r="17" spans="1:17" ht="12" customHeight="1">
      <c r="A17" s="94" t="s">
        <v>45</v>
      </c>
      <c r="B17" s="95" t="s">
        <v>23</v>
      </c>
      <c r="C17" s="96">
        <v>460</v>
      </c>
      <c r="D17" s="96">
        <v>340</v>
      </c>
      <c r="E17" s="98" t="str">
        <f>IF(Вычисления!C17&lt;Вычисления!D17,IF(Вычисления!D17&gt;=MAX(Прайс!$E$4,Прайс!$E$5,Прайс!$E$6)+15,"1","0"),IF(Прайс!$E$6&gt;Прайс!$E$4,IF(Вычисления!C17&gt;=Прайс!$E$6+15,"1","0"),IF(Вычисления!C17&gt;=Прайс!$E$4+15,"1","0")))</f>
        <v>1</v>
      </c>
      <c r="F17" s="96" t="str">
        <f>IF(Вычисления!D17&gt;Вычисления!C17, IF(Прайс!$E$6&gt;Прайс!$E$4, IF(Вычисления!C17&gt;=SUM(Прайс!$E$4,Прайс!$E$5)+10,"1","0"), IF(Вычисления!C17&gt;=SUM(Прайс!$E$6,Прайс!$E$5)+10,"1","0")), IF(Прайс!$E$6&gt;Прайс!$E$4, IF(Вычисления!D17&gt;=SUM(Прайс!$E$4,Прайс!$E$5)+10,"1","0"), IF(Вычисления!D17&gt;=SUM(Прайс!$E$6,Прайс!$E$5)+10,"1","0")))</f>
        <v>1</v>
      </c>
      <c r="G17" s="96">
        <f t="shared" si="0"/>
        <v>2</v>
      </c>
      <c r="H17" s="97" t="str">
        <f t="shared" si="1"/>
        <v>да</v>
      </c>
      <c r="I17" s="98">
        <f>IF(H17="да",ABS(C17+Прайс!$E$6-Прайс!$E$4)+ABS(Вычисления!D17+Прайс!$E$6-Прайс!$E$5),"9998")</f>
        <v>800</v>
      </c>
      <c r="J17" s="99" t="str">
        <f t="array" ref="J17">IF(I17&gt;=9998,"Не подходит",IF(I17=MIN(IF($B$3:$B$118=B17,$I$3:$I$118,9999)),"Лучший вариант","Допустимый"))</f>
        <v>Допустимый</v>
      </c>
      <c r="K17" s="100">
        <f>INDEX(' остататок'!E:E,MATCH(Вычисления!A:A,' остататок'!A:A,0))</f>
        <v>5.73</v>
      </c>
      <c r="L17" s="101">
        <f>INDEX(' остататок'!F:F,MATCH(Вычисления!A:A,' остататок'!A:A,0))</f>
        <v>5.29</v>
      </c>
      <c r="M17" s="102">
        <f>INDEX(' остататок'!G:G,MATCH(Вычисления!A:A,' остататок'!A:A,0))</f>
        <v>4.91</v>
      </c>
      <c r="N17" s="103">
        <f>INDEX(' остататок'!H:H,MATCH(Вычисления!A:A,' остататок'!A:A,0))</f>
        <v>4.3</v>
      </c>
      <c r="O17" s="222">
        <f>INDEX(Прайс!D:D,MATCH(Вычисления!A:A,Прайс!B:B,0))</f>
        <v>0</v>
      </c>
      <c r="P17" s="104">
        <f>INDEX(' остататок'!D:D,MATCH(Вычисления!$A$3:$A$113,' остататок'!A:A,0))</f>
        <v>13200</v>
      </c>
      <c r="Q17" s="105" t="str">
        <f>IF(Вычисления!$P17&gt;500,IF(O17&gt;P17,"нет в наличии","в наличии"),"нет в наличии")</f>
        <v>в наличии</v>
      </c>
    </row>
    <row r="18" spans="1:17" ht="12" customHeight="1">
      <c r="A18" s="94" t="s">
        <v>46</v>
      </c>
      <c r="B18" s="95" t="s">
        <v>23</v>
      </c>
      <c r="C18" s="96">
        <v>500</v>
      </c>
      <c r="D18" s="96">
        <v>360</v>
      </c>
      <c r="E18" s="98" t="str">
        <f>IF(Вычисления!C18&lt;Вычисления!D18,IF(Вычисления!D18&gt;=MAX(Прайс!$E$4,Прайс!$E$5,Прайс!$E$6)+15,"1","0"),IF(Прайс!$E$6&gt;Прайс!$E$4,IF(Вычисления!C18&gt;=Прайс!$E$6+15,"1","0"),IF(Вычисления!C18&gt;=Прайс!$E$4+15,"1","0")))</f>
        <v>1</v>
      </c>
      <c r="F18" s="96" t="str">
        <f>IF(Вычисления!D18&gt;Вычисления!C18, IF(Прайс!$E$6&gt;Прайс!$E$4, IF(Вычисления!C18&gt;=SUM(Прайс!$E$4,Прайс!$E$5)+10,"1","0"), IF(Вычисления!C18&gt;=SUM(Прайс!$E$6,Прайс!$E$5)+10,"1","0")), IF(Прайс!$E$6&gt;Прайс!$E$4, IF(Вычисления!D18&gt;=SUM(Прайс!$E$4,Прайс!$E$5)+10,"1","0"), IF(Вычисления!D18&gt;=SUM(Прайс!$E$6,Прайс!$E$5)+10,"1","0")))</f>
        <v>1</v>
      </c>
      <c r="G18" s="96">
        <f t="shared" si="0"/>
        <v>2</v>
      </c>
      <c r="H18" s="97" t="str">
        <f t="shared" si="1"/>
        <v>да</v>
      </c>
      <c r="I18" s="98">
        <f>IF(H18="да",ABS(C18+Прайс!$E$6-Прайс!$E$4)+ABS(Вычисления!D18+Прайс!$E$6-Прайс!$E$5),"9998")</f>
        <v>860</v>
      </c>
      <c r="J18" s="107" t="str">
        <f t="array" ref="J18">IF(I18&gt;=9998,"Не подходит",IF(I18=MIN(IF($B$3:$B$118=B18,$I$3:$I$118,9999)),"Лучший вариант","Допустимый"))</f>
        <v>Допустимый</v>
      </c>
      <c r="K18" s="100">
        <f>INDEX(' остататок'!E:E,MATCH(Вычисления!A:A,' остататок'!A:A,0))</f>
        <v>6.53</v>
      </c>
      <c r="L18" s="101">
        <f>INDEX(' остататок'!F:F,MATCH(Вычисления!A:A,' остататок'!A:A,0))</f>
        <v>6.03</v>
      </c>
      <c r="M18" s="102">
        <f>INDEX(' остататок'!G:G,MATCH(Вычисления!A:A,' остататок'!A:A,0))</f>
        <v>5.6</v>
      </c>
      <c r="N18" s="103">
        <f>INDEX(' остататок'!H:H,MATCH(Вычисления!A:A,' остататок'!A:A,0))</f>
        <v>4.9000000000000004</v>
      </c>
      <c r="O18" s="222">
        <f>INDEX(Прайс!D:D,MATCH(Вычисления!A:A,Прайс!B:B,0))</f>
        <v>0</v>
      </c>
      <c r="P18" s="108">
        <f>INDEX(' остататок'!D:D,MATCH(Вычисления!$A$3:$A$113,' остататок'!A:A,0))</f>
        <v>8200</v>
      </c>
      <c r="Q18" s="105" t="str">
        <f>IF(Вычисления!$P18&gt;500,IF(O18&gt;P18,"нет в наличии","в наличии"),"нет в наличии")</f>
        <v>в наличии</v>
      </c>
    </row>
    <row r="19" spans="1:17" ht="12" customHeight="1">
      <c r="A19" s="110" t="s">
        <v>47</v>
      </c>
      <c r="B19" s="95" t="s">
        <v>23</v>
      </c>
      <c r="C19" s="96">
        <v>500</v>
      </c>
      <c r="D19" s="96">
        <v>400</v>
      </c>
      <c r="E19" s="98" t="str">
        <f>IF(Вычисления!C19&lt;Вычисления!D19,IF(Вычисления!D19&gt;=MAX(Прайс!$E$4,Прайс!$E$5,Прайс!$E$6)+15,"1","0"),IF(Прайс!$E$6&gt;Прайс!$E$4,IF(Вычисления!C19&gt;=Прайс!$E$6+15,"1","0"),IF(Вычисления!C19&gt;=Прайс!$E$4+15,"1","0")))</f>
        <v>1</v>
      </c>
      <c r="F19" s="96" t="str">
        <f>IF(Вычисления!D19&gt;Вычисления!C19, IF(Прайс!$E$6&gt;Прайс!$E$4, IF(Вычисления!C19&gt;=SUM(Прайс!$E$4,Прайс!$E$5)+10,"1","0"), IF(Вычисления!C19&gt;=SUM(Прайс!$E$6,Прайс!$E$5)+10,"1","0")), IF(Прайс!$E$6&gt;Прайс!$E$4, IF(Вычисления!D19&gt;=SUM(Прайс!$E$4,Прайс!$E$5)+10,"1","0"), IF(Вычисления!D19&gt;=SUM(Прайс!$E$6,Прайс!$E$5)+10,"1","0")))</f>
        <v>1</v>
      </c>
      <c r="G19" s="96">
        <f t="shared" si="0"/>
        <v>2</v>
      </c>
      <c r="H19" s="97" t="str">
        <f t="shared" si="1"/>
        <v>да</v>
      </c>
      <c r="I19" s="98">
        <f>IF(H19="да",ABS(C19+Прайс!$E$6-Прайс!$E$4)+ABS(Вычисления!D19+Прайс!$E$6-Прайс!$E$5),"9998")</f>
        <v>900</v>
      </c>
      <c r="J19" s="99" t="str">
        <f t="array" ref="J19">IF(I19&gt;=9998,"Не подходит",IF(I19=MIN(IF($B$3:$B$118=B19,$I$3:$I$118,9999)),"Лучший вариант","Допустимый"))</f>
        <v>Допустимый</v>
      </c>
      <c r="K19" s="100">
        <f>INDEX(' остататок'!E:E,MATCH(Вычисления!A:A,' остататок'!A:A,0))</f>
        <v>7.25</v>
      </c>
      <c r="L19" s="101">
        <f>INDEX(' остататок'!F:F,MATCH(Вычисления!A:A,' остататок'!A:A,0))</f>
        <v>6.69</v>
      </c>
      <c r="M19" s="102">
        <f>INDEX(' остататок'!G:G,MATCH(Вычисления!A:A,' остататок'!A:A,0))</f>
        <v>6.21</v>
      </c>
      <c r="N19" s="103">
        <f>INDEX(' остататок'!H:H,MATCH(Вычисления!A:A,' остататок'!A:A,0))</f>
        <v>5.44</v>
      </c>
      <c r="O19" s="222">
        <f>INDEX(Прайс!D:D,MATCH(Вычисления!A:A,Прайс!B:B,0))</f>
        <v>0</v>
      </c>
      <c r="P19" s="104">
        <f>INDEX(' остататок'!D:D,MATCH(Вычисления!$A$3:$A$113,' остататок'!A:A,0))</f>
        <v>3400</v>
      </c>
      <c r="Q19" s="105" t="str">
        <f>IF(Вычисления!$P19&gt;500,IF(O19&gt;P19,"нет в наличии","в наличии"),"нет в наличии")</f>
        <v>в наличии</v>
      </c>
    </row>
    <row r="20" spans="1:17" ht="12" customHeight="1">
      <c r="A20" s="94" t="s">
        <v>48</v>
      </c>
      <c r="B20" s="95" t="s">
        <v>23</v>
      </c>
      <c r="C20" s="96">
        <v>500</v>
      </c>
      <c r="D20" s="96">
        <v>430</v>
      </c>
      <c r="E20" s="98" t="str">
        <f>IF(Вычисления!C20&lt;Вычисления!D20,IF(Вычисления!D20&gt;=MAX(Прайс!$E$4,Прайс!$E$5,Прайс!$E$6)+15,"1","0"),IF(Прайс!$E$6&gt;Прайс!$E$4,IF(Вычисления!C20&gt;=Прайс!$E$6+15,"1","0"),IF(Вычисления!C20&gt;=Прайс!$E$4+15,"1","0")))</f>
        <v>1</v>
      </c>
      <c r="F20" s="96" t="str">
        <f>IF(Вычисления!D20&gt;Вычисления!C20, IF(Прайс!$E$6&gt;Прайс!$E$4, IF(Вычисления!C20&gt;=SUM(Прайс!$E$4,Прайс!$E$5)+10,"1","0"), IF(Вычисления!C20&gt;=SUM(Прайс!$E$6,Прайс!$E$5)+10,"1","0")), IF(Прайс!$E$6&gt;Прайс!$E$4, IF(Вычисления!D20&gt;=SUM(Прайс!$E$4,Прайс!$E$5)+10,"1","0"), IF(Вычисления!D20&gt;=SUM(Прайс!$E$6,Прайс!$E$5)+10,"1","0")))</f>
        <v>1</v>
      </c>
      <c r="G20" s="96">
        <f t="shared" si="0"/>
        <v>2</v>
      </c>
      <c r="H20" s="97" t="str">
        <f t="shared" si="1"/>
        <v>да</v>
      </c>
      <c r="I20" s="98">
        <f>IF(H20="да",ABS(C20+Прайс!$E$6-Прайс!$E$4)+ABS(Вычисления!D20+Прайс!$E$6-Прайс!$E$5),"9998")</f>
        <v>930</v>
      </c>
      <c r="J20" s="107" t="str">
        <f t="array" ref="J20">IF(I20&gt;=9998,"Не подходит",IF(I20=MIN(IF($B$3:$B$118=B20,$I$3:$I$118,9999)),"Лучший вариант","Допустимый"))</f>
        <v>Допустимый</v>
      </c>
      <c r="K20" s="100">
        <f>INDEX(' остататок'!E:E,MATCH(Вычисления!A:A,' остататок'!A:A,0))</f>
        <v>7.78</v>
      </c>
      <c r="L20" s="101">
        <f>INDEX(' остататок'!F:F,MATCH(Вычисления!A:A,' остататок'!A:A,0))</f>
        <v>7.18</v>
      </c>
      <c r="M20" s="102">
        <f>INDEX(' остататок'!G:G,MATCH(Вычисления!A:A,' остататок'!A:A,0))</f>
        <v>6.67</v>
      </c>
      <c r="N20" s="103">
        <f>INDEX(' остататок'!H:H,MATCH(Вычисления!A:A,' остататок'!A:A,0))</f>
        <v>5.84</v>
      </c>
      <c r="O20" s="222">
        <f>INDEX(Прайс!D:D,MATCH(Вычисления!A:A,Прайс!B:B,0))</f>
        <v>0</v>
      </c>
      <c r="P20" s="108">
        <f>INDEX(' остататок'!D:D,MATCH(Вычисления!$A$3:$A$113,' остататок'!A:A,0))</f>
        <v>4650</v>
      </c>
      <c r="Q20" s="105" t="str">
        <f>IF(Вычисления!$P20&gt;500,IF(O20&gt;P20,"нет в наличии","в наличии"),"нет в наличии")</f>
        <v>в наличии</v>
      </c>
    </row>
    <row r="21" spans="1:17" ht="12" customHeight="1">
      <c r="A21" s="94" t="s">
        <v>49</v>
      </c>
      <c r="B21" s="95" t="s">
        <v>23</v>
      </c>
      <c r="C21" s="96">
        <v>600</v>
      </c>
      <c r="D21" s="96">
        <v>450</v>
      </c>
      <c r="E21" s="98" t="str">
        <f>IF(Вычисления!C21&lt;Вычисления!D21,IF(Вычисления!D21&gt;=MAX(Прайс!$E$4,Прайс!$E$5,Прайс!$E$6)+15,"1","0"),IF(Прайс!$E$6&gt;Прайс!$E$4,IF(Вычисления!C21&gt;=Прайс!$E$6+15,"1","0"),IF(Вычисления!C21&gt;=Прайс!$E$4+15,"1","0")))</f>
        <v>1</v>
      </c>
      <c r="F21" s="96" t="str">
        <f>IF(Вычисления!D21&gt;Вычисления!C21, IF(Прайс!$E$6&gt;Прайс!$E$4, IF(Вычисления!C21&gt;=SUM(Прайс!$E$4,Прайс!$E$5)+10,"1","0"), IF(Вычисления!C21&gt;=SUM(Прайс!$E$6,Прайс!$E$5)+10,"1","0")), IF(Прайс!$E$6&gt;Прайс!$E$4, IF(Вычисления!D21&gt;=SUM(Прайс!$E$4,Прайс!$E$5)+10,"1","0"), IF(Вычисления!D21&gt;=SUM(Прайс!$E$6,Прайс!$E$5)+10,"1","0")))</f>
        <v>1</v>
      </c>
      <c r="G21" s="96">
        <f t="shared" si="0"/>
        <v>2</v>
      </c>
      <c r="H21" s="97" t="str">
        <f t="shared" si="1"/>
        <v>да</v>
      </c>
      <c r="I21" s="98">
        <f>IF(H21="да",ABS(C21+Прайс!$E$6-Прайс!$E$4)+ABS(Вычисления!D21+Прайс!$E$6-Прайс!$E$5),"9998")</f>
        <v>1050</v>
      </c>
      <c r="J21" s="99" t="str">
        <f t="array" ref="J21">IF(I21&gt;=9998,"Не подходит",IF(I21=MIN(IF($B$3:$B$118=B21,$I$3:$I$118,9999)),"Лучший вариант","Допустимый"))</f>
        <v>Допустимый</v>
      </c>
      <c r="K21" s="100">
        <f>INDEX(' остататок'!E:E,MATCH(Вычисления!A:A,' остататок'!A:A,0))</f>
        <v>9.5299999999999994</v>
      </c>
      <c r="L21" s="101">
        <f>INDEX(' остататок'!F:F,MATCH(Вычисления!A:A,' остататок'!A:A,0))</f>
        <v>8.8000000000000007</v>
      </c>
      <c r="M21" s="102">
        <f>INDEX(' остататок'!G:G,MATCH(Вычисления!A:A,' остататок'!A:A,0))</f>
        <v>8.17</v>
      </c>
      <c r="N21" s="103">
        <f>INDEX(' остататок'!H:H,MATCH(Вычисления!A:A,' остататок'!A:A,0))</f>
        <v>7.15</v>
      </c>
      <c r="O21" s="222">
        <f>INDEX(Прайс!D:D,MATCH(Вычисления!A:A,Прайс!B:B,0))</f>
        <v>0</v>
      </c>
      <c r="P21" s="104">
        <f>INDEX(' остататок'!D:D,MATCH(Вычисления!$A$3:$A$113,' остататок'!A:A,0))</f>
        <v>22100</v>
      </c>
      <c r="Q21" s="105" t="str">
        <f>IF(Вычисления!$P21&gt;500,IF(O21&gt;P21,"нет в наличии","в наличии"),"нет в наличии")</f>
        <v>в наличии</v>
      </c>
    </row>
    <row r="22" spans="1:17" ht="12" customHeight="1">
      <c r="A22" s="94" t="s">
        <v>50</v>
      </c>
      <c r="B22" s="95" t="s">
        <v>23</v>
      </c>
      <c r="C22" s="96">
        <v>700</v>
      </c>
      <c r="D22" s="96">
        <v>450</v>
      </c>
      <c r="E22" s="98" t="str">
        <f>IF(Вычисления!C22&lt;Вычисления!D22,IF(Вычисления!D22&gt;=MAX(Прайс!$E$4,Прайс!$E$5,Прайс!$E$6)+15,"1","0"),IF(Прайс!$E$6&gt;Прайс!$E$4,IF(Вычисления!C22&gt;=Прайс!$E$6+15,"1","0"),IF(Вычисления!C22&gt;=Прайс!$E$4+15,"1","0")))</f>
        <v>1</v>
      </c>
      <c r="F22" s="96" t="str">
        <f>IF(Вычисления!D22&gt;Вычисления!C22, IF(Прайс!$E$6&gt;Прайс!$E$4, IF(Вычисления!C22&gt;=SUM(Прайс!$E$4,Прайс!$E$5)+10,"1","0"), IF(Вычисления!C22&gt;=SUM(Прайс!$E$6,Прайс!$E$5)+10,"1","0")), IF(Прайс!$E$6&gt;Прайс!$E$4, IF(Вычисления!D22&gt;=SUM(Прайс!$E$4,Прайс!$E$5)+10,"1","0"), IF(Вычисления!D22&gt;=SUM(Прайс!$E$6,Прайс!$E$5)+10,"1","0")))</f>
        <v>1</v>
      </c>
      <c r="G22" s="96">
        <f t="shared" si="0"/>
        <v>2</v>
      </c>
      <c r="H22" s="97" t="str">
        <f t="shared" si="1"/>
        <v>да</v>
      </c>
      <c r="I22" s="98">
        <f>IF(H22="да",ABS(C22+Прайс!$E$6-Прайс!$E$4)+ABS(Вычисления!D22+Прайс!$E$6-Прайс!$E$5),"9998")</f>
        <v>1150</v>
      </c>
      <c r="J22" s="107" t="str">
        <f t="array" ref="J22">IF(I22&gt;=9998,"Не подходит",IF(I22=MIN(IF($B$3:$B$118=B22,$I$3:$I$118,9999)),"Лучший вариант","Допустимый"))</f>
        <v>Допустимый</v>
      </c>
      <c r="K22" s="100">
        <f>INDEX(' остататок'!E:E,MATCH(Вычисления!A:A,' остататок'!A:A,0))</f>
        <v>10.78</v>
      </c>
      <c r="L22" s="101">
        <f>INDEX(' остататок'!F:F,MATCH(Вычисления!A:A,' остататок'!A:A,0))</f>
        <v>9.9499999999999993</v>
      </c>
      <c r="M22" s="102">
        <f>INDEX(' остататок'!G:G,MATCH(Вычисления!A:A,' остататок'!A:A,0))</f>
        <v>9.24</v>
      </c>
      <c r="N22" s="103">
        <f>INDEX(' остататок'!H:H,MATCH(Вычисления!A:A,' остататок'!A:A,0))</f>
        <v>8.08</v>
      </c>
      <c r="O22" s="222">
        <f>INDEX(Прайс!D:D,MATCH(Вычисления!A:A,Прайс!B:B,0))</f>
        <v>0</v>
      </c>
      <c r="P22" s="108">
        <f>INDEX(' остататок'!D:D,MATCH(Вычисления!$A$3:$A$113,' остататок'!A:A,0))</f>
        <v>1900</v>
      </c>
      <c r="Q22" s="105" t="str">
        <f>IF(Вычисления!$P22&gt;500,IF(O22&gt;P22,"нет в наличии","в наличии"),"нет в наличии")</f>
        <v>в наличии</v>
      </c>
    </row>
    <row r="23" spans="1:17" ht="12" customHeight="1">
      <c r="A23" s="94" t="s">
        <v>51</v>
      </c>
      <c r="B23" s="95" t="s">
        <v>23</v>
      </c>
      <c r="C23" s="96">
        <v>600</v>
      </c>
      <c r="D23" s="96">
        <v>500</v>
      </c>
      <c r="E23" s="98" t="str">
        <f>IF(Вычисления!C23&lt;Вычисления!D23,IF(Вычисления!D23&gt;=MAX(Прайс!$E$4,Прайс!$E$5,Прайс!$E$6)+15,"1","0"),IF(Прайс!$E$6&gt;Прайс!$E$4,IF(Вычисления!C23&gt;=Прайс!$E$6+15,"1","0"),IF(Вычисления!C23&gt;=Прайс!$E$4+15,"1","0")))</f>
        <v>1</v>
      </c>
      <c r="F23" s="96" t="str">
        <f>IF(Вычисления!D23&gt;Вычисления!C23, IF(Прайс!$E$6&gt;Прайс!$E$4, IF(Вычисления!C23&gt;=SUM(Прайс!$E$4,Прайс!$E$5)+10,"1","0"), IF(Вычисления!C23&gt;=SUM(Прайс!$E$6,Прайс!$E$5)+10,"1","0")), IF(Прайс!$E$6&gt;Прайс!$E$4, IF(Вычисления!D23&gt;=SUM(Прайс!$E$4,Прайс!$E$5)+10,"1","0"), IF(Вычисления!D23&gt;=SUM(Прайс!$E$6,Прайс!$E$5)+10,"1","0")))</f>
        <v>1</v>
      </c>
      <c r="G23" s="96">
        <f t="shared" si="0"/>
        <v>2</v>
      </c>
      <c r="H23" s="97" t="str">
        <f t="shared" si="1"/>
        <v>да</v>
      </c>
      <c r="I23" s="98">
        <f>IF(H23="да",ABS(C23+Прайс!$E$6-Прайс!$E$4)+ABS(Вычисления!D23+Прайс!$E$6-Прайс!$E$5),"9998")</f>
        <v>1100</v>
      </c>
      <c r="J23" s="99" t="str">
        <f t="array" ref="J23">IF(I23&gt;=9998,"Не подходит",IF(I23=MIN(IF($B$3:$B$118=B23,$I$3:$I$118,9999)),"Лучший вариант","Допустимый"))</f>
        <v>Допустимый</v>
      </c>
      <c r="K23" s="100">
        <f>INDEX(' остататок'!E:E,MATCH(Вычисления!A:A,' остататок'!A:A,0))</f>
        <v>10.6</v>
      </c>
      <c r="L23" s="101">
        <f>INDEX(' остататок'!F:F,MATCH(Вычисления!A:A,' остататок'!A:A,0))</f>
        <v>9.7799999999999994</v>
      </c>
      <c r="M23" s="102">
        <f>INDEX(' остататок'!G:G,MATCH(Вычисления!A:A,' остататок'!A:A,0))</f>
        <v>9.09</v>
      </c>
      <c r="N23" s="103">
        <f>INDEX(' остататок'!H:H,MATCH(Вычисления!A:A,' остататок'!A:A,0))</f>
        <v>7.95</v>
      </c>
      <c r="O23" s="222">
        <f>INDEX(Прайс!D:D,MATCH(Вычисления!A:A,Прайс!B:B,0))</f>
        <v>0</v>
      </c>
      <c r="P23" s="104">
        <f>INDEX(' остататок'!D:D,MATCH(Вычисления!$A$3:$A$113,' остататок'!A:A,0))</f>
        <v>12400</v>
      </c>
      <c r="Q23" s="105" t="str">
        <f>IF(Вычисления!$P23&gt;500,IF(O23&gt;P23,"нет в наличии","в наличии"),"нет в наличии")</f>
        <v>в наличии</v>
      </c>
    </row>
    <row r="24" spans="1:17" ht="12" customHeight="1">
      <c r="A24" s="94" t="s">
        <v>52</v>
      </c>
      <c r="B24" s="95" t="s">
        <v>23</v>
      </c>
      <c r="C24" s="96">
        <v>750</v>
      </c>
      <c r="D24" s="96">
        <v>500</v>
      </c>
      <c r="E24" s="98" t="str">
        <f>IF(Вычисления!C24&lt;Вычисления!D24,IF(Вычисления!D24&gt;=MAX(Прайс!$E$4,Прайс!$E$5,Прайс!$E$6)+15,"1","0"),IF(Прайс!$E$6&gt;Прайс!$E$4,IF(Вычисления!C24&gt;=Прайс!$E$6+15,"1","0"),IF(Вычисления!C24&gt;=Прайс!$E$4+15,"1","0")))</f>
        <v>1</v>
      </c>
      <c r="F24" s="96" t="str">
        <f>IF(Вычисления!D24&gt;Вычисления!C24, IF(Прайс!$E$6&gt;Прайс!$E$4, IF(Вычисления!C24&gt;=SUM(Прайс!$E$4,Прайс!$E$5)+10,"1","0"), IF(Вычисления!C24&gt;=SUM(Прайс!$E$6,Прайс!$E$5)+10,"1","0")), IF(Прайс!$E$6&gt;Прайс!$E$4, IF(Вычисления!D24&gt;=SUM(Прайс!$E$4,Прайс!$E$5)+10,"1","0"), IF(Вычисления!D24&gt;=SUM(Прайс!$E$6,Прайс!$E$5)+10,"1","0")))</f>
        <v>1</v>
      </c>
      <c r="G24" s="96">
        <f t="shared" si="0"/>
        <v>2</v>
      </c>
      <c r="H24" s="97" t="str">
        <f t="shared" si="1"/>
        <v>да</v>
      </c>
      <c r="I24" s="98">
        <f>IF(H24="да",ABS(C24+Прайс!$E$6-Прайс!$E$4)+ABS(Вычисления!D24+Прайс!$E$6-Прайс!$E$5),"9998")</f>
        <v>1250</v>
      </c>
      <c r="J24" s="107" t="str">
        <f t="array" ref="J24">IF(I24&gt;=9998,"Не подходит",IF(I24=MIN(IF($B$3:$B$118=B24,$I$3:$I$118,9999)),"Лучший вариант","Допустимый"))</f>
        <v>Допустимый</v>
      </c>
      <c r="K24" s="100">
        <f>INDEX(' остататок'!E:E,MATCH(Вычисления!A:A,' остататок'!A:A,0))</f>
        <v>12.65</v>
      </c>
      <c r="L24" s="101">
        <f>INDEX(' остататок'!F:F,MATCH(Вычисления!A:A,' остататок'!A:A,0))</f>
        <v>11.67</v>
      </c>
      <c r="M24" s="102">
        <f>INDEX(' остататок'!G:G,MATCH(Вычисления!A:A,' остататок'!A:A,0))</f>
        <v>10.84</v>
      </c>
      <c r="N24" s="103">
        <f>INDEX(' остататок'!H:H,MATCH(Вычисления!A:A,' остататок'!A:A,0))</f>
        <v>9.48</v>
      </c>
      <c r="O24" s="222">
        <f>INDEX(Прайс!D:D,MATCH(Вычисления!A:A,Прайс!B:B,0))</f>
        <v>0</v>
      </c>
      <c r="P24" s="108">
        <f>INDEX(' остататок'!D:D,MATCH(Вычисления!$A$3:$A$113,' остататок'!A:A,0))</f>
        <v>2900</v>
      </c>
      <c r="Q24" s="105" t="str">
        <f>IF(Вычисления!$P24&gt;500,IF(O24&gt;P24,"нет в наличии","в наличии"),"нет в наличии")</f>
        <v>в наличии</v>
      </c>
    </row>
    <row r="25" spans="1:17" ht="12" customHeight="1">
      <c r="A25" s="145" t="s">
        <v>53</v>
      </c>
      <c r="B25" s="146" t="s">
        <v>23</v>
      </c>
      <c r="C25" s="147">
        <v>500</v>
      </c>
      <c r="D25" s="147">
        <v>660</v>
      </c>
      <c r="E25" s="98" t="str">
        <f>IF(Вычисления!C25&lt;Вычисления!D25,IF(Вычисления!D25&gt;=MAX(Прайс!$E$4,Прайс!$E$5,Прайс!$E$6)+15,"1","0"),IF(Прайс!$E$6&gt;Прайс!$E$4,IF(Вычисления!C25&gt;=Прайс!$E$6+15,"1","0"),IF(Вычисления!C25&gt;=Прайс!$E$4+15,"1","0")))</f>
        <v>1</v>
      </c>
      <c r="F25" s="96" t="str">
        <f>IF(Вычисления!D25&gt;Вычисления!C25, IF(Прайс!$E$6&gt;Прайс!$E$4, IF(Вычисления!C25&gt;=SUM(Прайс!$E$4,Прайс!$E$5)+10,"1","0"), IF(Вычисления!C25&gt;=SUM(Прайс!$E$6,Прайс!$E$5)+10,"1","0")), IF(Прайс!$E$6&gt;Прайс!$E$4, IF(Вычисления!D25&gt;=SUM(Прайс!$E$4,Прайс!$E$5)+10,"1","0"), IF(Вычисления!D25&gt;=SUM(Прайс!$E$6,Прайс!$E$5)+10,"1","0")))</f>
        <v>1</v>
      </c>
      <c r="G25" s="147">
        <f t="shared" si="0"/>
        <v>2</v>
      </c>
      <c r="H25" s="148" t="str">
        <f t="shared" si="1"/>
        <v>да</v>
      </c>
      <c r="I25" s="149">
        <f>IF(H25="да",ABS(C25+Прайс!$E$6-Прайс!$E$4)+ABS(Вычисления!D25+Прайс!$E$6-Прайс!$E$5),"9998")</f>
        <v>1160</v>
      </c>
      <c r="J25" s="150" t="str">
        <f t="array" ref="J25">IF(I25&gt;=9998,"Не подходит",IF(I25=MIN(IF($B$3:$B$118=B25,$I$3:$I$118,9999)),"Лучший вариант","Допустимый"))</f>
        <v>Допустимый</v>
      </c>
      <c r="K25" s="100">
        <f>INDEX(' остататок'!E:E,MATCH(Вычисления!A:A,' остататок'!A:A,0))</f>
        <v>12.01</v>
      </c>
      <c r="L25" s="101">
        <f>INDEX(' остататок'!F:F,MATCH(Вычисления!A:A,' остататок'!A:A,0))</f>
        <v>11.15</v>
      </c>
      <c r="M25" s="102">
        <f>INDEX(' остататок'!G:G,MATCH(Вычисления!A:A,' остататок'!A:A,0))</f>
        <v>10.4</v>
      </c>
      <c r="N25" s="103">
        <f>INDEX(' остататок'!H:H,MATCH(Вычисления!A:A,' остататок'!A:A,0))</f>
        <v>9.76</v>
      </c>
      <c r="O25" s="222">
        <f>INDEX(Прайс!D:D,MATCH(Вычисления!A:A,Прайс!B:B,0))</f>
        <v>0</v>
      </c>
      <c r="P25" s="104">
        <f>INDEX(' остататок'!D:D,MATCH(Вычисления!$A$3:$A$113,' остататок'!A:A,0))</f>
        <v>3799</v>
      </c>
      <c r="Q25" s="105" t="str">
        <f>IF(Вычисления!$P25&gt;500,IF(O25&gt;P25,"нет в наличии","в наличии"),"нет в наличии")</f>
        <v>в наличии</v>
      </c>
    </row>
    <row r="26" spans="1:17" ht="12" customHeight="1">
      <c r="A26" s="94" t="s">
        <v>54</v>
      </c>
      <c r="B26" s="95" t="s">
        <v>23</v>
      </c>
      <c r="C26" s="96">
        <v>600</v>
      </c>
      <c r="D26" s="96">
        <v>600</v>
      </c>
      <c r="E26" s="98" t="str">
        <f>IF(Вычисления!C26&lt;Вычисления!D26,IF(Вычисления!D26&gt;=MAX(Прайс!$E$4,Прайс!$E$5,Прайс!$E$6)+15,"1","0"),IF(Прайс!$E$6&gt;Прайс!$E$4,IF(Вычисления!C26&gt;=Прайс!$E$6+15,"1","0"),IF(Вычисления!C26&gt;=Прайс!$E$4+15,"1","0")))</f>
        <v>1</v>
      </c>
      <c r="F26" s="96" t="str">
        <f>IF(Вычисления!D26&gt;Вычисления!C26, IF(Прайс!$E$6&gt;Прайс!$E$4, IF(Вычисления!C26&gt;=SUM(Прайс!$E$4,Прайс!$E$5)+10,"1","0"), IF(Вычисления!C26&gt;=SUM(Прайс!$E$6,Прайс!$E$5)+10,"1","0")), IF(Прайс!$E$6&gt;Прайс!$E$4, IF(Вычисления!D26&gt;=SUM(Прайс!$E$4,Прайс!$E$5)+10,"1","0"), IF(Вычисления!D26&gt;=SUM(Прайс!$E$6,Прайс!$E$5)+10,"1","0")))</f>
        <v>1</v>
      </c>
      <c r="G26" s="96">
        <f t="shared" si="0"/>
        <v>2</v>
      </c>
      <c r="H26" s="97" t="str">
        <f t="shared" si="1"/>
        <v>да</v>
      </c>
      <c r="I26" s="98">
        <f>IF(H26="да",ABS(C26+Прайс!$E$6-Прайс!$E$4)+ABS(Вычисления!D26+Прайс!$E$6-Прайс!$E$5),"9998")</f>
        <v>1200</v>
      </c>
      <c r="J26" s="112" t="str">
        <f t="array" ref="J26">IF(I26&gt;=9998,"Не подходит",IF(I26=MIN(IF($B$3:$B$118=B26,$I$3:$I$118,9999)),"Лучший вариант","Допустимый"))</f>
        <v>Допустимый</v>
      </c>
      <c r="K26" s="100">
        <f>INDEX(' остататок'!E:E,MATCH(Вычисления!A:A,' остататок'!A:A,0))</f>
        <v>12.7</v>
      </c>
      <c r="L26" s="101">
        <f>INDEX(' остататок'!F:F,MATCH(Вычисления!A:A,' остататок'!A:A,0))</f>
        <v>11.72</v>
      </c>
      <c r="M26" s="102">
        <f>INDEX(' остататок'!G:G,MATCH(Вычисления!A:A,' остататок'!A:A,0))</f>
        <v>10.89</v>
      </c>
      <c r="N26" s="103">
        <f>INDEX(' остататок'!H:H,MATCH(Вычисления!A:A,' остататок'!A:A,0))</f>
        <v>9.5299999999999994</v>
      </c>
      <c r="O26" s="222">
        <f>INDEX(Прайс!D:D,MATCH(Вычисления!A:A,Прайс!B:B,0))</f>
        <v>0</v>
      </c>
      <c r="P26" s="108">
        <f>INDEX(' остататок'!D:D,MATCH(Вычисления!$A$3:$A$113,' остататок'!A:A,0))</f>
        <v>3800</v>
      </c>
      <c r="Q26" s="105" t="str">
        <f>IF(Вычисления!$P26&gt;500,IF(O26&gt;P26,"нет в наличии","в наличии"),"нет в наличии")</f>
        <v>в наличии</v>
      </c>
    </row>
    <row r="27" spans="1:17" ht="12" customHeight="1">
      <c r="A27" s="145" t="s">
        <v>55</v>
      </c>
      <c r="B27" s="146" t="s">
        <v>23</v>
      </c>
      <c r="C27" s="147">
        <v>600</v>
      </c>
      <c r="D27" s="147">
        <v>800</v>
      </c>
      <c r="E27" s="98" t="str">
        <f>IF(Вычисления!C27&lt;Вычисления!D27,IF(Вычисления!D27&gt;=MAX(Прайс!$E$4,Прайс!$E$5,Прайс!$E$6)+15,"1","0"),IF(Прайс!$E$6&gt;Прайс!$E$4,IF(Вычисления!C27&gt;=Прайс!$E$6+15,"1","0"),IF(Вычисления!C27&gt;=Прайс!$E$4+15,"1","0")))</f>
        <v>1</v>
      </c>
      <c r="F27" s="96" t="str">
        <f>IF(Вычисления!D27&gt;Вычисления!C27, IF(Прайс!$E$6&gt;Прайс!$E$4, IF(Вычисления!C27&gt;=SUM(Прайс!$E$4,Прайс!$E$5)+10,"1","0"), IF(Вычисления!C27&gt;=SUM(Прайс!$E$6,Прайс!$E$5)+10,"1","0")), IF(Прайс!$E$6&gt;Прайс!$E$4, IF(Вычисления!D27&gt;=SUM(Прайс!$E$4,Прайс!$E$5)+10,"1","0"), IF(Вычисления!D27&gt;=SUM(Прайс!$E$6,Прайс!$E$5)+10,"1","0")))</f>
        <v>1</v>
      </c>
      <c r="G27" s="147">
        <f t="shared" si="0"/>
        <v>2</v>
      </c>
      <c r="H27" s="148" t="str">
        <f t="shared" si="1"/>
        <v>да</v>
      </c>
      <c r="I27" s="149">
        <f>IF(H27="да",ABS(C27+Прайс!$E$6-Прайс!$E$4)+ABS(Вычисления!D27+Прайс!$E$6-Прайс!$E$5),"9998")</f>
        <v>1400</v>
      </c>
      <c r="J27" s="150" t="str">
        <f t="array" ref="J27">IF(I27&gt;=9998,"Не подходит",IF(I27=MIN(IF($B$3:$B$118=B27,$I$3:$I$118,9999)),"Лучший вариант","Допустимый"))</f>
        <v>Допустимый</v>
      </c>
      <c r="K27" s="100">
        <f>INDEX(' остататок'!E:E,MATCH(Вычисления!A:A,' остататок'!A:A,0))</f>
        <v>16.920000000000002</v>
      </c>
      <c r="L27" s="101">
        <f>INDEX(' остататок'!F:F,MATCH(Вычисления!A:A,' остататок'!A:A,0))</f>
        <v>15.62</v>
      </c>
      <c r="M27" s="102">
        <f>INDEX(' остататок'!G:G,MATCH(Вычисления!A:A,' остататок'!A:A,0))</f>
        <v>14.5</v>
      </c>
      <c r="N27" s="103">
        <f>INDEX(' остататок'!H:H,MATCH(Вычисления!A:A,' остататок'!A:A,0))</f>
        <v>12.69</v>
      </c>
      <c r="O27" s="222">
        <f>INDEX(Прайс!D:D,MATCH(Вычисления!A:A,Прайс!B:B,0))</f>
        <v>0</v>
      </c>
      <c r="P27" s="104">
        <f>INDEX(' остататок'!D:D,MATCH(Вычисления!$A$3:$A$113,' остататок'!A:A,0))</f>
        <v>4100</v>
      </c>
      <c r="Q27" s="105" t="str">
        <f>IF(Вычисления!$P27&gt;500,IF(O27&gt;P27,"нет в наличии","в наличии"),"нет в наличии")</f>
        <v>в наличии</v>
      </c>
    </row>
    <row r="28" spans="1:17" ht="12" customHeight="1">
      <c r="A28" s="113" t="s">
        <v>26</v>
      </c>
      <c r="B28" s="114" t="s">
        <v>24</v>
      </c>
      <c r="C28" s="96">
        <v>150</v>
      </c>
      <c r="D28" s="96">
        <v>100</v>
      </c>
      <c r="E28" s="98" t="str">
        <f>IF(Вычисления!C28&lt;Вычисления!D28,IF(Вычисления!D28&gt;=MAX(Прайс!$E$4,Прайс!$E$5,Прайс!$E$6)+15,"1","0"),IF(Прайс!$E$6&gt;Прайс!$E$4,IF(Вычисления!C28&gt;=Прайс!$E$6+15,"1","0"),IF(Вычисления!C28&gt;=Прайс!$E$4+15,"1","0")))</f>
        <v>1</v>
      </c>
      <c r="F28" s="96" t="str">
        <f>IF(Вычисления!D28&gt;Вычисления!C28, IF(Прайс!$E$6&gt;Прайс!$E$4, IF(Вычисления!C28&gt;=SUM(Прайс!$E$4,Прайс!$E$5)+10,"1","0"), IF(Вычисления!C28&gt;=SUM(Прайс!$E$6,Прайс!$E$5)+10,"1","0")), IF(Прайс!$E$6&gt;Прайс!$E$4, IF(Вычисления!D28&gt;=SUM(Прайс!$E$4,Прайс!$E$5)+10,"1","0"), IF(Вычисления!D28&gt;=SUM(Прайс!$E$6,Прайс!$E$5)+10,"1","0")))</f>
        <v>1</v>
      </c>
      <c r="G28" s="96">
        <f t="shared" si="0"/>
        <v>2</v>
      </c>
      <c r="H28" s="97" t="str">
        <f t="shared" si="1"/>
        <v>да</v>
      </c>
      <c r="I28" s="98">
        <f>IF(H28="да",ABS(C28+Прайс!$E$6-Прайс!$E$4)+ABS(Вычисления!D28+Прайс!$E$6-Прайс!$E$5),"9998")</f>
        <v>250</v>
      </c>
      <c r="J28" s="107" t="str">
        <f t="array" ref="J28">IF(I28&gt;=9998,"Не подходит",IF(I28=MIN(IF($B$3:$B$118=B28,$I$3:$I$118,9999)),"Лучший вариант","Допустимый"))</f>
        <v>Лучший вариант</v>
      </c>
      <c r="K28" s="100">
        <f>INDEX(' остататок'!E:E,MATCH(Вычисления!A:A,' остататок'!A:A,0))</f>
        <v>0.75</v>
      </c>
      <c r="L28" s="101">
        <f>INDEX(' остататок'!F:F,MATCH(Вычисления!A:A,' остататок'!A:A,0))</f>
        <v>0.69</v>
      </c>
      <c r="M28" s="102">
        <f>INDEX(' остататок'!G:G,MATCH(Вычисления!A:A,' остататок'!A:A,0))</f>
        <v>0.64</v>
      </c>
      <c r="N28" s="103">
        <f>INDEX(' остататок'!H:H,MATCH(Вычисления!A:A,' остататок'!A:A,0))</f>
        <v>0.56000000000000005</v>
      </c>
      <c r="O28" s="222">
        <f>INDEX(Прайс!D:D,MATCH(Вычисления!A:A,Прайс!B:B,0))</f>
        <v>0</v>
      </c>
      <c r="P28" s="108">
        <f>INDEX(' остататок'!D:D,MATCH(Вычисления!$A$3:$A$113,' остататок'!A:A,0))</f>
        <v>10000</v>
      </c>
      <c r="Q28" s="105" t="str">
        <f>IF(Вычисления!$P28&gt;500,IF(O28&gt;P28,"нет в наличии","в наличии"),"нет в наличии")</f>
        <v>в наличии</v>
      </c>
    </row>
    <row r="29" spans="1:17" ht="12" customHeight="1">
      <c r="A29" s="113" t="s">
        <v>27</v>
      </c>
      <c r="B29" s="114" t="s">
        <v>24</v>
      </c>
      <c r="C29" s="96">
        <v>210</v>
      </c>
      <c r="D29" s="96">
        <v>150</v>
      </c>
      <c r="E29" s="98" t="str">
        <f>IF(Вычисления!C29&lt;Вычисления!D29,IF(Вычисления!D29&gt;=MAX(Прайс!$E$4,Прайс!$E$5,Прайс!$E$6)+15,"1","0"),IF(Прайс!$E$6&gt;Прайс!$E$4,IF(Вычисления!C29&gt;=Прайс!$E$6+15,"1","0"),IF(Вычисления!C29&gt;=Прайс!$E$4+15,"1","0")))</f>
        <v>1</v>
      </c>
      <c r="F29" s="96" t="str">
        <f>IF(Вычисления!D29&gt;Вычисления!C29, IF(Прайс!$E$6&gt;Прайс!$E$4, IF(Вычисления!C29&gt;=SUM(Прайс!$E$4,Прайс!$E$5)+10,"1","0"), IF(Вычисления!C29&gt;=SUM(Прайс!$E$6,Прайс!$E$5)+10,"1","0")), IF(Прайс!$E$6&gt;Прайс!$E$4, IF(Вычисления!D29&gt;=SUM(Прайс!$E$4,Прайс!$E$5)+10,"1","0"), IF(Вычисления!D29&gt;=SUM(Прайс!$E$6,Прайс!$E$5)+10,"1","0")))</f>
        <v>1</v>
      </c>
      <c r="G29" s="96">
        <f t="shared" si="0"/>
        <v>2</v>
      </c>
      <c r="H29" s="97" t="str">
        <f t="shared" si="1"/>
        <v>да</v>
      </c>
      <c r="I29" s="98">
        <f>IF(H29="да",ABS(C29+Прайс!$E$6-Прайс!$E$4)+ABS(Вычисления!D29+Прайс!$E$6-Прайс!$E$5),"9998")</f>
        <v>360</v>
      </c>
      <c r="J29" s="111" t="str">
        <f t="array" ref="J29">IF(I29&gt;=9998,"Не подходит",IF(I29=MIN(IF($B$3:$B$118=B29,$I$3:$I$118,9999)),"Лучший вариант","Допустимый"))</f>
        <v>Допустимый</v>
      </c>
      <c r="K29" s="100">
        <f>INDEX(' остататок'!E:E,MATCH(Вычисления!A:A,' остататок'!A:A,0))</f>
        <v>1.3</v>
      </c>
      <c r="L29" s="101">
        <f>INDEX(' остататок'!F:F,MATCH(Вычисления!A:A,' остататок'!A:A,0))</f>
        <v>1.2</v>
      </c>
      <c r="M29" s="102">
        <f>INDEX(' остататок'!G:G,MATCH(Вычисления!A:A,' остататок'!A:A,0))</f>
        <v>1.1100000000000001</v>
      </c>
      <c r="N29" s="103">
        <f>INDEX(' остататок'!H:H,MATCH(Вычисления!A:A,' остататок'!A:A,0))</f>
        <v>0.98</v>
      </c>
      <c r="O29" s="222">
        <f>INDEX(Прайс!D:D,MATCH(Вычисления!A:A,Прайс!B:B,0))</f>
        <v>0</v>
      </c>
      <c r="P29" s="104">
        <f>INDEX(' остататок'!D:D,MATCH(Вычисления!$A$3:$A$113,' остататок'!A:A,0))</f>
        <v>35800</v>
      </c>
      <c r="Q29" s="105" t="str">
        <f>IF(Вычисления!$P29&gt;500,IF(O29&gt;P29,"нет в наличии","в наличии"),"нет в наличии")</f>
        <v>в наличии</v>
      </c>
    </row>
    <row r="30" spans="1:17" ht="12" customHeight="1">
      <c r="A30" s="113" t="s">
        <v>28</v>
      </c>
      <c r="B30" s="114" t="s">
        <v>24</v>
      </c>
      <c r="C30" s="96">
        <v>240</v>
      </c>
      <c r="D30" s="96">
        <v>170</v>
      </c>
      <c r="E30" s="98" t="str">
        <f>IF(Вычисления!C30&lt;Вычисления!D30,IF(Вычисления!D30&gt;=MAX(Прайс!$E$4,Прайс!$E$5,Прайс!$E$6)+15,"1","0"),IF(Прайс!$E$6&gt;Прайс!$E$4,IF(Вычисления!C30&gt;=Прайс!$E$6+15,"1","0"),IF(Вычисления!C30&gt;=Прайс!$E$4+15,"1","0")))</f>
        <v>1</v>
      </c>
      <c r="F30" s="96" t="str">
        <f>IF(Вычисления!D30&gt;Вычисления!C30, IF(Прайс!$E$6&gt;Прайс!$E$4, IF(Вычисления!C30&gt;=SUM(Прайс!$E$4,Прайс!$E$5)+10,"1","0"), IF(Вычисления!C30&gt;=SUM(Прайс!$E$6,Прайс!$E$5)+10,"1","0")), IF(Прайс!$E$6&gt;Прайс!$E$4, IF(Вычисления!D30&gt;=SUM(Прайс!$E$4,Прайс!$E$5)+10,"1","0"), IF(Вычисления!D30&gt;=SUM(Прайс!$E$6,Прайс!$E$5)+10,"1","0")))</f>
        <v>1</v>
      </c>
      <c r="G30" s="96">
        <f t="shared" si="0"/>
        <v>2</v>
      </c>
      <c r="H30" s="97" t="str">
        <f t="shared" si="1"/>
        <v>да</v>
      </c>
      <c r="I30" s="98">
        <f>IF(H30="да",ABS(C30+Прайс!$E$6-Прайс!$E$4)+ABS(Вычисления!D30+Прайс!$E$6-Прайс!$E$5),"9998")</f>
        <v>410</v>
      </c>
      <c r="J30" s="112" t="str">
        <f t="array" ref="J30">IF(I30&gt;=9998,"Не подходит",IF(I30=MIN(IF($B$3:$B$118=B30,$I$3:$I$118,9999)),"Лучший вариант","Допустимый"))</f>
        <v>Допустимый</v>
      </c>
      <c r="K30" s="100">
        <f>INDEX(' остататок'!E:E,MATCH(Вычисления!A:A,' остататок'!A:A,0))</f>
        <v>1.5</v>
      </c>
      <c r="L30" s="101">
        <f>INDEX(' остататок'!F:F,MATCH(Вычисления!A:A,' остататок'!A:A,0))</f>
        <v>1.38</v>
      </c>
      <c r="M30" s="102">
        <f>INDEX(' остататок'!G:G,MATCH(Вычисления!A:A,' остататок'!A:A,0))</f>
        <v>1.29</v>
      </c>
      <c r="N30" s="103">
        <f>INDEX(' остататок'!H:H,MATCH(Вычисления!A:A,' остататок'!A:A,0))</f>
        <v>1.1299999999999999</v>
      </c>
      <c r="O30" s="222">
        <f>INDEX(Прайс!D:D,MATCH(Вычисления!A:A,Прайс!B:B,0))</f>
        <v>0</v>
      </c>
      <c r="P30" s="108">
        <f>INDEX(' остататок'!D:D,MATCH(Вычисления!$A$3:$A$113,' остататок'!A:A,0))</f>
        <v>11400</v>
      </c>
      <c r="Q30" s="105" t="str">
        <f>IF(Вычисления!$P30&gt;500,IF(O30&gt;P30,"нет в наличии","в наличии"),"нет в наличии")</f>
        <v>в наличии</v>
      </c>
    </row>
    <row r="31" spans="1:17" ht="12" customHeight="1">
      <c r="A31" s="113" t="s">
        <v>56</v>
      </c>
      <c r="B31" s="114" t="s">
        <v>24</v>
      </c>
      <c r="C31" s="96">
        <v>240</v>
      </c>
      <c r="D31" s="96">
        <v>190</v>
      </c>
      <c r="E31" s="98" t="str">
        <f>IF(Вычисления!C31&lt;Вычисления!D31,IF(Вычисления!D31&gt;=MAX(Прайс!$E$4,Прайс!$E$5,Прайс!$E$6)+15,"1","0"),IF(Прайс!$E$6&gt;Прайс!$E$4,IF(Вычисления!C31&gt;=Прайс!$E$6+15,"1","0"),IF(Вычисления!C31&gt;=Прайс!$E$4+15,"1","0")))</f>
        <v>1</v>
      </c>
      <c r="F31" s="96" t="str">
        <f>IF(Вычисления!D31&gt;Вычисления!C31, IF(Прайс!$E$6&gt;Прайс!$E$4, IF(Вычисления!C31&gt;=SUM(Прайс!$E$4,Прайс!$E$5)+10,"1","0"), IF(Вычисления!C31&gt;=SUM(Прайс!$E$6,Прайс!$E$5)+10,"1","0")), IF(Прайс!$E$6&gt;Прайс!$E$4, IF(Вычисления!D31&gt;=SUM(Прайс!$E$4,Прайс!$E$5)+10,"1","0"), IF(Вычисления!D31&gt;=SUM(Прайс!$E$6,Прайс!$E$5)+10,"1","0")))</f>
        <v>1</v>
      </c>
      <c r="G31" s="96">
        <f t="shared" si="0"/>
        <v>2</v>
      </c>
      <c r="H31" s="97" t="str">
        <f t="shared" si="1"/>
        <v>да</v>
      </c>
      <c r="I31" s="98">
        <f>IF(H31="да",ABS(C31+Прайс!$E$6-Прайс!$E$4)+ABS(Вычисления!D31+Прайс!$E$6-Прайс!$E$5),"9998")</f>
        <v>430</v>
      </c>
      <c r="J31" s="111" t="str">
        <f t="array" ref="J31">IF(I31&gt;=9998,"Не подходит",IF(I31=MIN(IF($B$3:$B$118=B31,$I$3:$I$118,9999)),"Лучший вариант","Допустимый"))</f>
        <v>Допустимый</v>
      </c>
      <c r="K31" s="100">
        <f>INDEX(' остататок'!E:E,MATCH(Вычисления!A:A,' остататок'!A:A,0))</f>
        <v>1.78</v>
      </c>
      <c r="L31" s="101">
        <f>INDEX(' остататок'!F:F,MATCH(Вычисления!A:A,' остататок'!A:A,0))</f>
        <v>1.65</v>
      </c>
      <c r="M31" s="102">
        <f>INDEX(' остататок'!G:G,MATCH(Вычисления!A:A,' остататок'!A:A,0))</f>
        <v>1.53</v>
      </c>
      <c r="N31" s="103">
        <f>INDEX(' остататок'!H:H,MATCH(Вычисления!A:A,' остататок'!A:A,0))</f>
        <v>1.34</v>
      </c>
      <c r="O31" s="222">
        <f>INDEX(Прайс!D:D,MATCH(Вычисления!A:A,Прайс!B:B,0))</f>
        <v>0</v>
      </c>
      <c r="P31" s="104">
        <f>INDEX(' остататок'!D:D,MATCH(Вычисления!$A$3:$A$113,' остататок'!A:A,0))</f>
        <v>11700</v>
      </c>
      <c r="Q31" s="105" t="str">
        <f>IF(Вычисления!$P31&gt;500,IF(O31&gt;P31,"нет в наличии","в наличии"),"нет в наличии")</f>
        <v>в наличии</v>
      </c>
    </row>
    <row r="32" spans="1:17" ht="12" customHeight="1">
      <c r="A32" s="113" t="s">
        <v>57</v>
      </c>
      <c r="B32" s="114" t="s">
        <v>24</v>
      </c>
      <c r="C32" s="96">
        <v>320</v>
      </c>
      <c r="D32" s="96">
        <v>240</v>
      </c>
      <c r="E32" s="98" t="str">
        <f>IF(Вычисления!C32&lt;Вычисления!D32,IF(Вычисления!D32&gt;=MAX(Прайс!$E$4,Прайс!$E$5,Прайс!$E$6)+15,"1","0"),IF(Прайс!$E$6&gt;Прайс!$E$4,IF(Вычисления!C32&gt;=Прайс!$E$6+15,"1","0"),IF(Вычисления!C32&gt;=Прайс!$E$4+15,"1","0")))</f>
        <v>1</v>
      </c>
      <c r="F32" s="96" t="str">
        <f>IF(Вычисления!D32&gt;Вычисления!C32, IF(Прайс!$E$6&gt;Прайс!$E$4, IF(Вычисления!C32&gt;=SUM(Прайс!$E$4,Прайс!$E$5)+10,"1","0"), IF(Вычисления!C32&gt;=SUM(Прайс!$E$6,Прайс!$E$5)+10,"1","0")), IF(Прайс!$E$6&gt;Прайс!$E$4, IF(Вычисления!D32&gt;=SUM(Прайс!$E$4,Прайс!$E$5)+10,"1","0"), IF(Вычисления!D32&gt;=SUM(Прайс!$E$6,Прайс!$E$5)+10,"1","0")))</f>
        <v>1</v>
      </c>
      <c r="G32" s="96">
        <f t="shared" si="0"/>
        <v>2</v>
      </c>
      <c r="H32" s="97" t="str">
        <f t="shared" si="1"/>
        <v>да</v>
      </c>
      <c r="I32" s="98">
        <f>IF(H32="да",ABS(C32+Прайс!$E$6-Прайс!$E$4)+ABS(Вычисления!D32+Прайс!$E$6-Прайс!$E$5),"9998")</f>
        <v>560</v>
      </c>
      <c r="J32" s="112" t="str">
        <f t="array" ref="J32">IF(I32&gt;=9998,"Не подходит",IF(I32=MIN(IF($B$3:$B$118=B32,$I$3:$I$118,9999)),"Лучший вариант","Допустимый"))</f>
        <v>Допустимый</v>
      </c>
      <c r="K32" s="100">
        <f>INDEX(' остататок'!E:E,MATCH(Вычисления!A:A,' остататок'!A:A,0))</f>
        <v>2.67</v>
      </c>
      <c r="L32" s="101">
        <f>INDEX(' остататок'!F:F,MATCH(Вычисления!A:A,' остататок'!A:A,0))</f>
        <v>2.46</v>
      </c>
      <c r="M32" s="102">
        <f>INDEX(' остататок'!G:G,MATCH(Вычисления!A:A,' остататок'!A:A,0))</f>
        <v>2.29</v>
      </c>
      <c r="N32" s="103">
        <f>INDEX(' остататок'!H:H,MATCH(Вычисления!A:A,' остататок'!A:A,0))</f>
        <v>2</v>
      </c>
      <c r="O32" s="222">
        <f>INDEX(Прайс!D:D,MATCH(Вычисления!A:A,Прайс!B:B,0))</f>
        <v>0</v>
      </c>
      <c r="P32" s="108">
        <f>INDEX(' остататок'!D:D,MATCH(Вычисления!$A$3:$A$113,' остататок'!A:A,0))</f>
        <v>800</v>
      </c>
      <c r="Q32" s="105" t="str">
        <f>IF(Вычисления!$P32&gt;500,IF(O32&gt;P32,"нет в наличии","в наличии"),"нет в наличии")</f>
        <v>в наличии</v>
      </c>
    </row>
    <row r="33" spans="1:17" ht="12" customHeight="1">
      <c r="A33" s="113" t="s">
        <v>58</v>
      </c>
      <c r="B33" s="114" t="s">
        <v>24</v>
      </c>
      <c r="C33" s="96">
        <v>400</v>
      </c>
      <c r="D33" s="96">
        <v>300</v>
      </c>
      <c r="E33" s="98" t="str">
        <f>IF(Вычисления!C33&lt;Вычисления!D33,IF(Вычисления!D33&gt;=MAX(Прайс!$E$4,Прайс!$E$5,Прайс!$E$6)+15,"1","0"),IF(Прайс!$E$6&gt;Прайс!$E$4,IF(Вычисления!C33&gt;=Прайс!$E$6+15,"1","0"),IF(Вычисления!C33&gt;=Прайс!$E$4+15,"1","0")))</f>
        <v>1</v>
      </c>
      <c r="F33" s="96" t="str">
        <f>IF(Вычисления!D33&gt;Вычисления!C33, IF(Прайс!$E$6&gt;Прайс!$E$4, IF(Вычисления!C33&gt;=SUM(Прайс!$E$4,Прайс!$E$5)+10,"1","0"), IF(Вычисления!C33&gt;=SUM(Прайс!$E$6,Прайс!$E$5)+10,"1","0")), IF(Прайс!$E$6&gt;Прайс!$E$4, IF(Вычисления!D33&gt;=SUM(Прайс!$E$4,Прайс!$E$5)+10,"1","0"), IF(Вычисления!D33&gt;=SUM(Прайс!$E$6,Прайс!$E$5)+10,"1","0")))</f>
        <v>1</v>
      </c>
      <c r="G33" s="96">
        <f t="shared" si="0"/>
        <v>2</v>
      </c>
      <c r="H33" s="97" t="str">
        <f t="shared" si="1"/>
        <v>да</v>
      </c>
      <c r="I33" s="98">
        <f>IF(H33="да",ABS(C33+Прайс!$E$6-Прайс!$E$4)+ABS(Вычисления!D33+Прайс!$E$6-Прайс!$E$5),"9998")</f>
        <v>700</v>
      </c>
      <c r="J33" s="111" t="str">
        <f t="array" ref="J33">IF(I33&gt;=9998,"Не подходит",IF(I33=MIN(IF($B$3:$B$118=B33,$I$3:$I$118,9999)),"Лучший вариант","Допустимый"))</f>
        <v>Допустимый</v>
      </c>
      <c r="K33" s="100">
        <f>INDEX(' остататок'!E:E,MATCH(Вычисления!A:A,' остататок'!A:A,0))</f>
        <v>4.17</v>
      </c>
      <c r="L33" s="101">
        <f>INDEX(' остататок'!F:F,MATCH(Вычисления!A:A,' остататок'!A:A,0))</f>
        <v>3.85</v>
      </c>
      <c r="M33" s="102">
        <f>INDEX(' остататок'!G:G,MATCH(Вычисления!A:A,' остататок'!A:A,0))</f>
        <v>3.57</v>
      </c>
      <c r="N33" s="103">
        <f>INDEX(' остататок'!H:H,MATCH(Вычисления!A:A,' остататок'!A:A,0))</f>
        <v>3.13</v>
      </c>
      <c r="O33" s="222">
        <f>INDEX(Прайс!D:D,MATCH(Вычисления!A:A,Прайс!B:B,0))</f>
        <v>0</v>
      </c>
      <c r="P33" s="104">
        <f>INDEX(' остататок'!D:D,MATCH(Вычисления!$A$3:$A$113,' остататок'!A:A,0))</f>
        <v>19700</v>
      </c>
      <c r="Q33" s="105" t="str">
        <f>IF(Вычисления!$P33&gt;500,IF(O33&gt;P33,"нет в наличии","в наличии"),"нет в наличии")</f>
        <v>в наличии</v>
      </c>
    </row>
    <row r="34" spans="1:17" ht="12" customHeight="1">
      <c r="A34" s="113" t="s">
        <v>59</v>
      </c>
      <c r="B34" s="114" t="s">
        <v>24</v>
      </c>
      <c r="C34" s="96">
        <v>500</v>
      </c>
      <c r="D34" s="96">
        <v>400</v>
      </c>
      <c r="E34" s="98" t="str">
        <f>IF(Вычисления!C34&lt;Вычисления!D34,IF(Вычисления!D34&gt;=MAX(Прайс!$E$4,Прайс!$E$5,Прайс!$E$6)+15,"1","0"),IF(Прайс!$E$6&gt;Прайс!$E$4,IF(Вычисления!C34&gt;=Прайс!$E$6+15,"1","0"),IF(Вычисления!C34&gt;=Прайс!$E$4+15,"1","0")))</f>
        <v>1</v>
      </c>
      <c r="F34" s="96" t="str">
        <f>IF(Вычисления!D34&gt;Вычисления!C34, IF(Прайс!$E$6&gt;Прайс!$E$4, IF(Вычисления!C34&gt;=SUM(Прайс!$E$4,Прайс!$E$5)+10,"1","0"), IF(Вычисления!C34&gt;=SUM(Прайс!$E$6,Прайс!$E$5)+10,"1","0")), IF(Прайс!$E$6&gt;Прайс!$E$4, IF(Вычисления!D34&gt;=SUM(Прайс!$E$4,Прайс!$E$5)+10,"1","0"), IF(Вычисления!D34&gt;=SUM(Прайс!$E$6,Прайс!$E$5)+10,"1","0")))</f>
        <v>1</v>
      </c>
      <c r="G34" s="96">
        <f t="shared" si="0"/>
        <v>2</v>
      </c>
      <c r="H34" s="97" t="str">
        <f t="shared" si="1"/>
        <v>да</v>
      </c>
      <c r="I34" s="98">
        <f>IF(H34="да",ABS(C34+Прайс!$E$6-Прайс!$E$4)+ABS(Вычисления!D34+Прайс!$E$6-Прайс!$E$5),"9998")</f>
        <v>900</v>
      </c>
      <c r="J34" s="112" t="str">
        <f t="array" ref="J34">IF(I34&gt;=9998,"Не подходит",IF(I34=MIN(IF($B$3:$B$118=B34,$I$3:$I$118,9999)),"Лучший вариант","Допустимый"))</f>
        <v>Допустимый</v>
      </c>
      <c r="K34" s="100">
        <f>INDEX(' остататок'!E:E,MATCH(Вычисления!A:A,' остататок'!A:A,0))</f>
        <v>6.96</v>
      </c>
      <c r="L34" s="101">
        <f>INDEX(' остататок'!F:F,MATCH(Вычисления!A:A,' остататок'!A:A,0))</f>
        <v>6.09</v>
      </c>
      <c r="M34" s="102">
        <f>INDEX(' остататок'!G:G,MATCH(Вычисления!A:A,' остататок'!A:A,0))</f>
        <v>5.56</v>
      </c>
      <c r="N34" s="103">
        <f>INDEX(' остататок'!H:H,MATCH(Вычисления!A:A,' остататок'!A:A,0))</f>
        <v>4.95</v>
      </c>
      <c r="O34" s="222">
        <f>INDEX(Прайс!D:D,MATCH(Вычисления!A:A,Прайс!B:B,0))</f>
        <v>0</v>
      </c>
      <c r="P34" s="108">
        <f>INDEX(' остататок'!D:D,MATCH(Вычисления!$A$3:$A$113,' остататок'!A:A,0))</f>
        <v>2400</v>
      </c>
      <c r="Q34" s="105" t="str">
        <f>IF(Вычисления!$P34&gt;500,IF(O34&gt;P34,"нет в наличии","в наличии"),"нет в наличии")</f>
        <v>в наличии</v>
      </c>
    </row>
    <row r="35" spans="1:17" ht="12" customHeight="1">
      <c r="A35" s="113" t="s">
        <v>300</v>
      </c>
      <c r="B35" s="114" t="s">
        <v>24</v>
      </c>
      <c r="C35" s="96">
        <v>460</v>
      </c>
      <c r="D35" s="96">
        <v>340</v>
      </c>
      <c r="E35" s="98" t="str">
        <f>IF(Вычисления!C35&lt;Вычисления!D35,IF(Вычисления!D35&gt;=MAX(Прайс!$E$4,Прайс!$E$5,Прайс!$E$6)+15,"1","0"),IF(Прайс!$E$6&gt;Прайс!$E$4,IF(Вычисления!C35&gt;=Прайс!$E$6+15,"1","0"),IF(Вычисления!C35&gt;=Прайс!$E$4+15,"1","0")))</f>
        <v>1</v>
      </c>
      <c r="F35" s="96" t="str">
        <f>IF(Вычисления!D35&gt;Вычисления!C35, IF(Прайс!$E$6&gt;Прайс!$E$4, IF(Вычисления!C35&gt;=SUM(Прайс!$E$4,Прайс!$E$5)+10,"1","0"), IF(Вычисления!C35&gt;=SUM(Прайс!$E$6,Прайс!$E$5)+10,"1","0")), IF(Прайс!$E$6&gt;Прайс!$E$4, IF(Вычисления!D35&gt;=SUM(Прайс!$E$4,Прайс!$E$5)+10,"1","0"), IF(Вычисления!D35&gt;=SUM(Прайс!$E$6,Прайс!$E$5)+10,"1","0")))</f>
        <v>1</v>
      </c>
      <c r="G35" s="96">
        <f t="shared" ref="G35:G69" si="2">F35+E35</f>
        <v>2</v>
      </c>
      <c r="H35" s="97" t="str">
        <f t="shared" ref="H35:H69" si="3">IF(Q35&lt;&gt;"нет в наличии",IF(G35=2,"да","нет"),"нет")</f>
        <v>да</v>
      </c>
      <c r="I35" s="98">
        <f>IF(H35="да",ABS(C35+Прайс!$E$6-Прайс!$E$4)+ABS(Вычисления!D35+Прайс!$E$6-Прайс!$E$5),"9998")</f>
        <v>800</v>
      </c>
      <c r="J35" s="112" t="str">
        <f t="array" ref="J35">IF(I35&gt;=9998,"Не подходит",IF(I35=MIN(IF($B$3:$B$118=B35,$I$3:$I$118,9999)),"Лучший вариант","Допустимый"))</f>
        <v>Допустимый</v>
      </c>
      <c r="K35" s="100">
        <f>INDEX(' остататок'!E:E,MATCH(Вычисления!A:A,' остататок'!A:A,0))</f>
        <v>5.05</v>
      </c>
      <c r="L35" s="101">
        <f>INDEX(' остататок'!F:F,MATCH(Вычисления!A:A,' остататок'!A:A,0))</f>
        <v>4.6900000000000004</v>
      </c>
      <c r="M35" s="102">
        <f>INDEX(' остататок'!G:G,MATCH(Вычисления!A:A,' остататок'!A:A,0))</f>
        <v>4.3099999999999996</v>
      </c>
      <c r="N35" s="103">
        <f>INDEX(' остататок'!H:H,MATCH(Вычисления!A:A,' остататок'!A:A,0))</f>
        <v>3.78</v>
      </c>
      <c r="O35" s="222">
        <f>INDEX(Прайс!D:D,MATCH(Вычисления!A:A,Прайс!B:B,0))</f>
        <v>0</v>
      </c>
      <c r="P35" s="108">
        <f>INDEX(' остататок'!D:D,MATCH(Вычисления!$A$3:$A$113,' остататок'!A:A,0))</f>
        <v>4000</v>
      </c>
      <c r="Q35" s="105" t="str">
        <f>IF(Вычисления!$P35&gt;500,IF(O35&gt;P35,"нет в наличии","в наличии"),"нет в наличии")</f>
        <v>в наличии</v>
      </c>
    </row>
    <row r="36" spans="1:17" ht="12" customHeight="1">
      <c r="A36" s="113" t="s">
        <v>29</v>
      </c>
      <c r="B36" s="114" t="s">
        <v>36</v>
      </c>
      <c r="C36" s="96">
        <v>210</v>
      </c>
      <c r="D36" s="96">
        <v>110</v>
      </c>
      <c r="E36" s="98" t="str">
        <f>IF(Вычисления!C36&lt;Вычисления!D36,IF(Вычисления!D36&gt;=MAX(Прайс!$E$4,Прайс!$E$5,Прайс!$E$6)+15,"1","0"),IF(Прайс!$E$6&gt;Прайс!$E$4,IF(Вычисления!C36&gt;=Прайс!$E$6+15,"1","0"),IF(Вычисления!C36&gt;=Прайс!$E$4+15,"1","0")))</f>
        <v>1</v>
      </c>
      <c r="F36" s="96" t="str">
        <f>IF(Вычисления!D36&gt;Вычисления!C36, IF(Прайс!$E$6&gt;Прайс!$E$4, IF(Вычисления!C36&gt;=SUM(Прайс!$E$4,Прайс!$E$5)+10,"1","0"), IF(Вычисления!C36&gt;=SUM(Прайс!$E$6,Прайс!$E$5)+10,"1","0")), IF(Прайс!$E$6&gt;Прайс!$E$4, IF(Вычисления!D36&gt;=SUM(Прайс!$E$4,Прайс!$E$5)+10,"1","0"), IF(Вычисления!D36&gt;=SUM(Прайс!$E$6,Прайс!$E$5)+10,"1","0")))</f>
        <v>1</v>
      </c>
      <c r="G36" s="96">
        <f t="shared" si="2"/>
        <v>2</v>
      </c>
      <c r="H36" s="97" t="str">
        <f t="shared" si="3"/>
        <v>да</v>
      </c>
      <c r="I36" s="98">
        <f>IF(H36="да",ABS(C36+Прайс!$E$6-Прайс!$E$4)+ABS(Вычисления!D36+Прайс!$E$6-Прайс!$E$5),"9998")</f>
        <v>320</v>
      </c>
      <c r="J36" s="99" t="str">
        <f t="array" ref="J36">IF(I36&gt;=9998,"Не подходит",IF(I36=MIN(IF($B$3:$B$118=B36,$I$3:$I$118,9999)),"Лучший вариант","Допустимый"))</f>
        <v>Допустимый</v>
      </c>
      <c r="K36" s="100">
        <f>INDEX(' остататок'!E:E,MATCH(Вычисления!A:A,' остататок'!A:A,0))</f>
        <v>0.9</v>
      </c>
      <c r="L36" s="101">
        <f>INDEX(' остататок'!F:F,MATCH(Вычисления!A:A,' остататок'!A:A,0))</f>
        <v>0.83</v>
      </c>
      <c r="M36" s="102">
        <f>INDEX(' остататок'!G:G,MATCH(Вычисления!A:A,' остататок'!A:A,0))</f>
        <v>0.77</v>
      </c>
      <c r="N36" s="103">
        <f>INDEX(' остататок'!H:H,MATCH(Вычисления!A:A,' остататок'!A:A,0))</f>
        <v>0.68</v>
      </c>
      <c r="O36" s="222">
        <f>INDEX(Прайс!D:D,MATCH(Вычисления!A:A,Прайс!B:B,0))</f>
        <v>0</v>
      </c>
      <c r="P36" s="104">
        <f>INDEX(' остататок'!D:D,MATCH(Вычисления!$A$3:$A$113,' остататок'!A:A,0))</f>
        <v>51800</v>
      </c>
      <c r="Q36" s="105" t="str">
        <f>IF(Вычисления!$P36&gt;500,IF(O36&gt;P36,"нет в наличии","в наличии"),"нет в наличии")</f>
        <v>в наличии</v>
      </c>
    </row>
    <row r="37" spans="1:17" ht="12" customHeight="1">
      <c r="A37" s="53" t="s">
        <v>422</v>
      </c>
      <c r="B37" s="114" t="s">
        <v>36</v>
      </c>
      <c r="C37" s="96">
        <v>210</v>
      </c>
      <c r="D37" s="96">
        <v>110</v>
      </c>
      <c r="E37" s="98" t="str">
        <f>IF(Вычисления!C37&lt;Вычисления!D37,IF(Вычисления!D37&gt;=MAX(Прайс!$E$4,Прайс!$E$5,Прайс!$E$6)+15,"1","0"),IF(Прайс!$E$6&gt;Прайс!$E$4,IF(Вычисления!C37&gt;=Прайс!$E$6+15,"1","0"),IF(Вычисления!C37&gt;=Прайс!$E$4+15,"1","0")))</f>
        <v>1</v>
      </c>
      <c r="F37" s="96" t="str">
        <f>IF(Вычисления!D37&gt;Вычисления!C37, IF(Прайс!$E$6&gt;Прайс!$E$4, IF(Вычисления!C37&gt;=SUM(Прайс!$E$4,Прайс!$E$5)+10,"1","0"), IF(Вычисления!C37&gt;=SUM(Прайс!$E$6,Прайс!$E$5)+10,"1","0")), IF(Прайс!$E$6&gt;Прайс!$E$4, IF(Вычисления!D37&gt;=SUM(Прайс!$E$4,Прайс!$E$5)+10,"1","0"), IF(Вычисления!D37&gt;=SUM(Прайс!$E$6,Прайс!$E$5)+10,"1","0")))</f>
        <v>1</v>
      </c>
      <c r="G37" s="96">
        <f t="shared" ref="G37" si="4">F37+E37</f>
        <v>2</v>
      </c>
      <c r="H37" s="97" t="str">
        <f t="shared" ref="H37" si="5">IF(Q37&lt;&gt;"нет в наличии",IF(G37=2,"да","нет"),"нет")</f>
        <v>да</v>
      </c>
      <c r="I37" s="98">
        <f>IF(H37="да",ABS(C37+Прайс!$E$6-Прайс!$E$4)+ABS(Вычисления!D37+Прайс!$E$6-Прайс!$E$5),"9998")</f>
        <v>320</v>
      </c>
      <c r="J37" s="99" t="str">
        <f t="array" ref="J37">IF(I37&gt;=9998,"Не подходит",IF(I37=MIN(IF($B$3:$B$118=B37,$I$3:$I$118,9999)),"Лучший вариант","Допустимый"))</f>
        <v>Допустимый</v>
      </c>
      <c r="K37" s="100">
        <f>INDEX(' остататок'!E:E,MATCH(Вычисления!A:A,' остататок'!A:A,0))</f>
        <v>1.7</v>
      </c>
      <c r="L37" s="101">
        <f>INDEX(' остататок'!F:F,MATCH(Вычисления!A:A,' остататок'!A:A,0))</f>
        <v>1.55</v>
      </c>
      <c r="M37" s="102">
        <f>INDEX(' остататок'!G:G,MATCH(Вычисления!A:A,' остататок'!A:A,0))</f>
        <v>1.32</v>
      </c>
      <c r="N37" s="103">
        <f>INDEX(' остататок'!H:H,MATCH(Вычисления!A:A,' остататок'!A:A,0))</f>
        <v>1.25</v>
      </c>
      <c r="O37" s="222">
        <f>INDEX(Прайс!D:D,MATCH(Вычисления!A:A,Прайс!B:B,0))</f>
        <v>0</v>
      </c>
      <c r="P37" s="104">
        <f>INDEX(' остататок'!D:D,MATCH(Вычисления!$A$3:$A$113,' остататок'!A:A,0))</f>
        <v>31900</v>
      </c>
      <c r="Q37" s="105" t="str">
        <f>IF(Вычисления!$P37&gt;500,IF(O37&gt;P37,"нет в наличии","в наличии"),"нет в наличии")</f>
        <v>в наличии</v>
      </c>
    </row>
    <row r="38" spans="1:17" ht="12" customHeight="1">
      <c r="A38" s="113" t="s">
        <v>30</v>
      </c>
      <c r="B38" s="114" t="s">
        <v>36</v>
      </c>
      <c r="C38" s="96">
        <v>210</v>
      </c>
      <c r="D38" s="96">
        <v>150</v>
      </c>
      <c r="E38" s="98" t="str">
        <f>IF(Вычисления!C38&lt;Вычисления!D38,IF(Вычисления!D38&gt;=MAX(Прайс!$E$4,Прайс!$E$5,Прайс!$E$6)+15,"1","0"),IF(Прайс!$E$6&gt;Прайс!$E$4,IF(Вычисления!C38&gt;=Прайс!$E$6+15,"1","0"),IF(Вычисления!C38&gt;=Прайс!$E$4+15,"1","0")))</f>
        <v>1</v>
      </c>
      <c r="F38" s="96" t="str">
        <f>IF(Вычисления!D38&gt;Вычисления!C38, IF(Прайс!$E$6&gt;Прайс!$E$4, IF(Вычисления!C38&gt;=SUM(Прайс!$E$4,Прайс!$E$5)+10,"1","0"), IF(Вычисления!C38&gt;=SUM(Прайс!$E$6,Прайс!$E$5)+10,"1","0")), IF(Прайс!$E$6&gt;Прайс!$E$4, IF(Вычисления!D38&gt;=SUM(Прайс!$E$4,Прайс!$E$5)+10,"1","0"), IF(Вычисления!D38&gt;=SUM(Прайс!$E$6,Прайс!$E$5)+10,"1","0")))</f>
        <v>1</v>
      </c>
      <c r="G38" s="96">
        <f t="shared" si="2"/>
        <v>2</v>
      </c>
      <c r="H38" s="97" t="str">
        <f t="shared" si="3"/>
        <v>да</v>
      </c>
      <c r="I38" s="98">
        <f>IF(H38="да",ABS(C38+Прайс!$E$6-Прайс!$E$4)+ABS(Вычисления!D38+Прайс!$E$6-Прайс!$E$5),"9998")</f>
        <v>360</v>
      </c>
      <c r="J38" s="112" t="str">
        <f t="array" ref="J38">IF(I38&gt;=9998,"Не подходит",IF(I38=MIN(IF($B$3:$B$118=B38,$I$3:$I$118,9999)),"Лучший вариант","Допустимый"))</f>
        <v>Допустимый</v>
      </c>
      <c r="K38" s="100">
        <f>INDEX(' остататок'!E:E,MATCH(Вычисления!A:A,' остататок'!A:A,0))</f>
        <v>1.22</v>
      </c>
      <c r="L38" s="101">
        <f>INDEX(' остататок'!F:F,MATCH(Вычисления!A:A,' остататок'!A:A,0))</f>
        <v>1.1200000000000001</v>
      </c>
      <c r="M38" s="102">
        <f>INDEX(' остататок'!G:G,MATCH(Вычисления!A:A,' остататок'!A:A,0))</f>
        <v>1.04</v>
      </c>
      <c r="N38" s="103">
        <f>INDEX(' остататок'!H:H,MATCH(Вычисления!A:A,' остататок'!A:A,0))</f>
        <v>0.91</v>
      </c>
      <c r="O38" s="222">
        <f>INDEX(Прайс!D:D,MATCH(Вычисления!A:A,Прайс!B:B,0))</f>
        <v>0</v>
      </c>
      <c r="P38" s="108">
        <f>INDEX(' остататок'!D:D,MATCH(Вычисления!$A$3:$A$113,' остататок'!A:A,0))</f>
        <v>43200</v>
      </c>
      <c r="Q38" s="105" t="str">
        <f>IF(Вычисления!$P38&gt;500,IF(O38&gt;P38,"нет в наличии","в наличии"),"нет в наличии")</f>
        <v>в наличии</v>
      </c>
    </row>
    <row r="39" spans="1:17" ht="12" customHeight="1">
      <c r="A39" s="113" t="s">
        <v>31</v>
      </c>
      <c r="B39" s="114" t="s">
        <v>36</v>
      </c>
      <c r="C39" s="96">
        <v>240</v>
      </c>
      <c r="D39" s="96">
        <v>170</v>
      </c>
      <c r="E39" s="98" t="str">
        <f>IF(Вычисления!C39&lt;Вычисления!D39,IF(Вычисления!D39&gt;=MAX(Прайс!$E$4,Прайс!$E$5,Прайс!$E$6)+15,"1","0"),IF(Прайс!$E$6&gt;Прайс!$E$4,IF(Вычисления!C39&gt;=Прайс!$E$6+15,"1","0"),IF(Вычисления!C39&gt;=Прайс!$E$4+15,"1","0")))</f>
        <v>1</v>
      </c>
      <c r="F39" s="96" t="str">
        <f>IF(Вычисления!D39&gt;Вычисления!C39, IF(Прайс!$E$6&gt;Прайс!$E$4, IF(Вычисления!C39&gt;=SUM(Прайс!$E$4,Прайс!$E$5)+10,"1","0"), IF(Вычисления!C39&gt;=SUM(Прайс!$E$6,Прайс!$E$5)+10,"1","0")), IF(Прайс!$E$6&gt;Прайс!$E$4, IF(Вычисления!D39&gt;=SUM(Прайс!$E$4,Прайс!$E$5)+10,"1","0"), IF(Вычисления!D39&gt;=SUM(Прайс!$E$6,Прайс!$E$5)+10,"1","0")))</f>
        <v>1</v>
      </c>
      <c r="G39" s="96">
        <f t="shared" si="2"/>
        <v>2</v>
      </c>
      <c r="H39" s="97" t="str">
        <f t="shared" si="3"/>
        <v>да</v>
      </c>
      <c r="I39" s="98">
        <f>IF(H39="да",ABS(C39+Прайс!$E$6-Прайс!$E$4)+ABS(Вычисления!D39+Прайс!$E$6-Прайс!$E$5),"9998")</f>
        <v>410</v>
      </c>
      <c r="J39" s="111" t="str">
        <f t="array" ref="J39">IF(I39&gt;=9998,"Не подходит",IF(I39=MIN(IF($B$3:$B$118=B39,$I$3:$I$118,9999)),"Лучший вариант","Допустимый"))</f>
        <v>Допустимый</v>
      </c>
      <c r="K39" s="100">
        <f>INDEX(' остататок'!E:E,MATCH(Вычисления!A:A,' остататок'!A:A,0))</f>
        <v>1.47</v>
      </c>
      <c r="L39" s="101">
        <f>INDEX(' остататок'!F:F,MATCH(Вычисления!A:A,' остататок'!A:A,0))</f>
        <v>1.35</v>
      </c>
      <c r="M39" s="102">
        <f>INDEX(' остататок'!G:G,MATCH(Вычисления!A:A,' остататок'!A:A,0))</f>
        <v>1.26</v>
      </c>
      <c r="N39" s="103">
        <f>INDEX(' остататок'!H:H,MATCH(Вычисления!A:A,' остататок'!A:A,0))</f>
        <v>1.1000000000000001</v>
      </c>
      <c r="O39" s="222">
        <f>INDEX(Прайс!D:D,MATCH(Вычисления!A:A,Прайс!B:B,0))</f>
        <v>0</v>
      </c>
      <c r="P39" s="104">
        <f>INDEX(' остататок'!D:D,MATCH(Вычисления!$A$3:$A$113,' остататок'!A:A,0))</f>
        <v>32400</v>
      </c>
      <c r="Q39" s="105" t="str">
        <f>IF(Вычисления!$P39&gt;500,IF(O39&gt;P39,"нет в наличии","в наличии"),"нет в наличии")</f>
        <v>в наличии</v>
      </c>
    </row>
    <row r="40" spans="1:17" ht="12" customHeight="1">
      <c r="A40" s="113" t="s">
        <v>60</v>
      </c>
      <c r="B40" s="114" t="s">
        <v>36</v>
      </c>
      <c r="C40" s="96">
        <v>240</v>
      </c>
      <c r="D40" s="96">
        <v>190</v>
      </c>
      <c r="E40" s="98" t="str">
        <f>IF(Вычисления!C40&lt;Вычисления!D40,IF(Вычисления!D40&gt;=MAX(Прайс!$E$4,Прайс!$E$5,Прайс!$E$6)+15,"1","0"),IF(Прайс!$E$6&gt;Прайс!$E$4,IF(Вычисления!C40&gt;=Прайс!$E$6+15,"1","0"),IF(Вычисления!C40&gt;=Прайс!$E$4+15,"1","0")))</f>
        <v>1</v>
      </c>
      <c r="F40" s="96" t="str">
        <f>IF(Вычисления!D40&gt;Вычисления!C40, IF(Прайс!$E$6&gt;Прайс!$E$4, IF(Вычисления!C40&gt;=SUM(Прайс!$E$4,Прайс!$E$5)+10,"1","0"), IF(Вычисления!C40&gt;=SUM(Прайс!$E$6,Прайс!$E$5)+10,"1","0")), IF(Прайс!$E$6&gt;Прайс!$E$4, IF(Вычисления!D40&gt;=SUM(Прайс!$E$4,Прайс!$E$5)+10,"1","0"), IF(Вычисления!D40&gt;=SUM(Прайс!$E$6,Прайс!$E$5)+10,"1","0")))</f>
        <v>1</v>
      </c>
      <c r="G40" s="96">
        <f t="shared" si="2"/>
        <v>2</v>
      </c>
      <c r="H40" s="97" t="str">
        <f t="shared" si="3"/>
        <v>да</v>
      </c>
      <c r="I40" s="98">
        <f>IF(H40="да",ABS(C40+Прайс!$E$6-Прайс!$E$4)+ABS(Вычисления!D40+Прайс!$E$6-Прайс!$E$5),"9998")</f>
        <v>430</v>
      </c>
      <c r="J40" s="112" t="str">
        <f t="array" ref="J40">IF(I40&gt;=9998,"Не подходит",IF(I40=MIN(IF($B$3:$B$118=B40,$I$3:$I$118,9999)),"Лучший вариант","Допустимый"))</f>
        <v>Допустимый</v>
      </c>
      <c r="K40" s="100">
        <f>INDEX(' остататок'!E:E,MATCH(Вычисления!A:A,' остататок'!A:A,0))</f>
        <v>1.58</v>
      </c>
      <c r="L40" s="101">
        <f>INDEX(' остататок'!F:F,MATCH(Вычисления!A:A,' остататок'!A:A,0))</f>
        <v>1.46</v>
      </c>
      <c r="M40" s="102">
        <f>INDEX(' остататок'!G:G,MATCH(Вычисления!A:A,' остататок'!A:A,0))</f>
        <v>1.36</v>
      </c>
      <c r="N40" s="103">
        <f>INDEX(' остататок'!H:H,MATCH(Вычисления!A:A,' остататок'!A:A,0))</f>
        <v>1.19</v>
      </c>
      <c r="O40" s="222">
        <f>INDEX(Прайс!D:D,MATCH(Вычисления!A:A,Прайс!B:B,0))</f>
        <v>0</v>
      </c>
      <c r="P40" s="108">
        <f>INDEX(' остататок'!D:D,MATCH(Вычисления!$A$3:$A$113,' остататок'!A:A,0))</f>
        <v>72000</v>
      </c>
      <c r="Q40" s="105" t="str">
        <f>IF(Вычисления!$P40&gt;500,IF(O40&gt;P40,"нет в наличии","в наличии"),"нет в наличии")</f>
        <v>в наличии</v>
      </c>
    </row>
    <row r="41" spans="1:17" ht="12" customHeight="1">
      <c r="A41" s="113" t="s">
        <v>61</v>
      </c>
      <c r="B41" s="114" t="s">
        <v>36</v>
      </c>
      <c r="C41" s="96">
        <v>320</v>
      </c>
      <c r="D41" s="96">
        <v>240</v>
      </c>
      <c r="E41" s="98" t="str">
        <f>IF(Вычисления!C41&lt;Вычисления!D41,IF(Вычисления!D41&gt;=MAX(Прайс!$E$4,Прайс!$E$5,Прайс!$E$6)+15,"1","0"),IF(Прайс!$E$6&gt;Прайс!$E$4,IF(Вычисления!C41&gt;=Прайс!$E$6+15,"1","0"),IF(Вычисления!C41&gt;=Прайс!$E$4+15,"1","0")))</f>
        <v>1</v>
      </c>
      <c r="F41" s="96" t="str">
        <f>IF(Вычисления!D41&gt;Вычисления!C41, IF(Прайс!$E$6&gt;Прайс!$E$4, IF(Вычисления!C41&gt;=SUM(Прайс!$E$4,Прайс!$E$5)+10,"1","0"), IF(Вычисления!C41&gt;=SUM(Прайс!$E$6,Прайс!$E$5)+10,"1","0")), IF(Прайс!$E$6&gt;Прайс!$E$4, IF(Вычисления!D41&gt;=SUM(Прайс!$E$4,Прайс!$E$5)+10,"1","0"), IF(Вычисления!D41&gt;=SUM(Прайс!$E$6,Прайс!$E$5)+10,"1","0")))</f>
        <v>1</v>
      </c>
      <c r="G41" s="96">
        <f t="shared" si="2"/>
        <v>2</v>
      </c>
      <c r="H41" s="97" t="str">
        <f t="shared" si="3"/>
        <v>да</v>
      </c>
      <c r="I41" s="98">
        <f>IF(H41="да",ABS(C41+Прайс!$E$6-Прайс!$E$4)+ABS(Вычисления!D41+Прайс!$E$6-Прайс!$E$5),"9998")</f>
        <v>560</v>
      </c>
      <c r="J41" s="111" t="str">
        <f t="array" ref="J41">IF(I41&gt;=9998,"Не подходит",IF(I41=MIN(IF($B$3:$B$118=B41,$I$3:$I$118,9999)),"Лучший вариант","Допустимый"))</f>
        <v>Допустимый</v>
      </c>
      <c r="K41" s="100">
        <f>INDEX(' остататок'!E:E,MATCH(Вычисления!A:A,' остататок'!A:A,0))</f>
        <v>2.4700000000000002</v>
      </c>
      <c r="L41" s="101">
        <f>INDEX(' остататок'!F:F,MATCH(Вычисления!A:A,' остататок'!A:A,0))</f>
        <v>2.2799999999999998</v>
      </c>
      <c r="M41" s="102">
        <f>INDEX(' остататок'!G:G,MATCH(Вычисления!A:A,' остататок'!A:A,0))</f>
        <v>2.11</v>
      </c>
      <c r="N41" s="103">
        <f>INDEX(' остататок'!H:H,MATCH(Вычисления!A:A,' остататок'!A:A,0))</f>
        <v>1.85</v>
      </c>
      <c r="O41" s="222">
        <f>INDEX(Прайс!D:D,MATCH(Вычисления!A:A,Прайс!B:B,0))</f>
        <v>0</v>
      </c>
      <c r="P41" s="104">
        <f>INDEX(' остататок'!D:D,MATCH(Вычисления!$A$3:$A$113,' остататок'!A:A,0))</f>
        <v>72900</v>
      </c>
      <c r="Q41" s="105" t="str">
        <f>IF(Вычисления!$P41&gt;500,IF(O41&gt;P41,"нет в наличии","в наличии"),"нет в наличии")</f>
        <v>в наличии</v>
      </c>
    </row>
    <row r="42" spans="1:17" ht="12" customHeight="1">
      <c r="A42" s="113" t="s">
        <v>62</v>
      </c>
      <c r="B42" s="114" t="s">
        <v>36</v>
      </c>
      <c r="C42" s="96">
        <v>400</v>
      </c>
      <c r="D42" s="96">
        <v>300</v>
      </c>
      <c r="E42" s="98" t="str">
        <f>IF(Вычисления!C42&lt;Вычисления!D42,IF(Вычисления!D42&gt;=MAX(Прайс!$E$4,Прайс!$E$5,Прайс!$E$6)+15,"1","0"),IF(Прайс!$E$6&gt;Прайс!$E$4,IF(Вычисления!C42&gt;=Прайс!$E$6+15,"1","0"),IF(Вычисления!C42&gt;=Прайс!$E$4+15,"1","0")))</f>
        <v>1</v>
      </c>
      <c r="F42" s="96" t="str">
        <f>IF(Вычисления!D42&gt;Вычисления!C42, IF(Прайс!$E$6&gt;Прайс!$E$4, IF(Вычисления!C42&gt;=SUM(Прайс!$E$4,Прайс!$E$5)+10,"1","0"), IF(Вычисления!C42&gt;=SUM(Прайс!$E$6,Прайс!$E$5)+10,"1","0")), IF(Прайс!$E$6&gt;Прайс!$E$4, IF(Вычисления!D42&gt;=SUM(Прайс!$E$4,Прайс!$E$5)+10,"1","0"), IF(Вычисления!D42&gt;=SUM(Прайс!$E$6,Прайс!$E$5)+10,"1","0")))</f>
        <v>1</v>
      </c>
      <c r="G42" s="96">
        <f t="shared" si="2"/>
        <v>2</v>
      </c>
      <c r="H42" s="97" t="str">
        <f t="shared" si="3"/>
        <v>да</v>
      </c>
      <c r="I42" s="98">
        <f>IF(H42="да",ABS(C42+Прайс!$E$6-Прайс!$E$4)+ABS(Вычисления!D42+Прайс!$E$6-Прайс!$E$5),"9998")</f>
        <v>700</v>
      </c>
      <c r="J42" s="112" t="str">
        <f t="array" ref="J42">IF(I42&gt;=9998,"Не подходит",IF(I42=MIN(IF($B$3:$B$118=B42,$I$3:$I$118,9999)),"Лучший вариант","Допустимый"))</f>
        <v>Допустимый</v>
      </c>
      <c r="K42" s="115">
        <f>INDEX(' остататок'!E:E,MATCH(Вычисления!A:A,' остататок'!A:A,0))</f>
        <v>3.42</v>
      </c>
      <c r="L42" s="101">
        <f>INDEX(' остататок'!F:F,MATCH(Вычисления!A:A,' остататок'!A:A,0))</f>
        <v>3.15</v>
      </c>
      <c r="M42" s="102">
        <f>INDEX(' остататок'!G:G,MATCH(Вычисления!A:A,' остататок'!A:A,0))</f>
        <v>2.93</v>
      </c>
      <c r="N42" s="103">
        <f>INDEX(' остататок'!H:H,MATCH(Вычисления!A:A,' остататок'!A:A,0))</f>
        <v>2.56</v>
      </c>
      <c r="O42" s="222">
        <f>INDEX(Прайс!D:D,MATCH(Вычисления!A:A,Прайс!B:B,0))</f>
        <v>0</v>
      </c>
      <c r="P42" s="108">
        <f>INDEX(' остататок'!D:D,MATCH(Вычисления!$A$3:$A$113,' остататок'!A:A,0))</f>
        <v>89300</v>
      </c>
      <c r="Q42" s="105" t="str">
        <f>IF(Вычисления!$P42&gt;500,IF(O42&gt;P42,"нет в наличии","в наличии"),"нет в наличии")</f>
        <v>в наличии</v>
      </c>
    </row>
    <row r="43" spans="1:17" ht="12" customHeight="1">
      <c r="A43" s="113" t="s">
        <v>63</v>
      </c>
      <c r="B43" s="114" t="s">
        <v>36</v>
      </c>
      <c r="C43" s="96">
        <v>460</v>
      </c>
      <c r="D43" s="96">
        <v>340</v>
      </c>
      <c r="E43" s="98" t="str">
        <f>IF(Вычисления!C43&lt;Вычисления!D43,IF(Вычисления!D43&gt;=MAX(Прайс!$E$4,Прайс!$E$5,Прайс!$E$6)+15,"1","0"),IF(Прайс!$E$6&gt;Прайс!$E$4,IF(Вычисления!C43&gt;=Прайс!$E$6+15,"1","0"),IF(Вычисления!C43&gt;=Прайс!$E$4+15,"1","0")))</f>
        <v>1</v>
      </c>
      <c r="F43" s="96" t="str">
        <f>IF(Вычисления!D43&gt;Вычисления!C43, IF(Прайс!$E$6&gt;Прайс!$E$4, IF(Вычисления!C43&gt;=SUM(Прайс!$E$4,Прайс!$E$5)+10,"1","0"), IF(Вычисления!C43&gt;=SUM(Прайс!$E$6,Прайс!$E$5)+10,"1","0")), IF(Прайс!$E$6&gt;Прайс!$E$4, IF(Вычисления!D43&gt;=SUM(Прайс!$E$4,Прайс!$E$5)+10,"1","0"), IF(Вычисления!D43&gt;=SUM(Прайс!$E$6,Прайс!$E$5)+10,"1","0")))</f>
        <v>1</v>
      </c>
      <c r="G43" s="96">
        <f t="shared" si="2"/>
        <v>2</v>
      </c>
      <c r="H43" s="97" t="str">
        <f t="shared" si="3"/>
        <v>да</v>
      </c>
      <c r="I43" s="98">
        <f>IF(H43="да",ABS(C43+Прайс!$E$6-Прайс!$E$4)+ABS(Вычисления!D43+Прайс!$E$6-Прайс!$E$5),"9998")</f>
        <v>800</v>
      </c>
      <c r="J43" s="111" t="str">
        <f t="array" ref="J43">IF(I43&gt;=9998,"Не подходит",IF(I43=MIN(IF($B$3:$B$118=B43,$I$3:$I$118,9999)),"Лучший вариант","Допустимый"))</f>
        <v>Допустимый</v>
      </c>
      <c r="K43" s="100">
        <f>INDEX(' остататок'!E:E,MATCH(Вычисления!A:A,' остататок'!A:A,0))</f>
        <v>4.75</v>
      </c>
      <c r="L43" s="101">
        <f>INDEX(' остататок'!F:F,MATCH(Вычисления!A:A,' остататок'!A:A,0))</f>
        <v>4.38</v>
      </c>
      <c r="M43" s="102">
        <f>INDEX(' остататок'!G:G,MATCH(Вычисления!A:A,' остататок'!A:A,0))</f>
        <v>4.07</v>
      </c>
      <c r="N43" s="116">
        <f>INDEX(' остататок'!H:H,MATCH(Вычисления!A:A,' остататок'!A:A,0))</f>
        <v>3.56</v>
      </c>
      <c r="O43" s="222">
        <f>INDEX(Прайс!D:D,MATCH(Вычисления!A:A,Прайс!B:B,0))</f>
        <v>0</v>
      </c>
      <c r="P43" s="104">
        <f>INDEX(' остататок'!D:D,MATCH(Вычисления!$A$3:$A$113,' остататок'!A:A,0))</f>
        <v>21700</v>
      </c>
      <c r="Q43" s="105" t="str">
        <f>IF(Вычисления!$P43&gt;500,IF(O43&gt;P43,"нет в наличии","в наличии"),"нет в наличии")</f>
        <v>в наличии</v>
      </c>
    </row>
    <row r="44" spans="1:17" ht="12" customHeight="1">
      <c r="A44" s="113" t="s">
        <v>64</v>
      </c>
      <c r="B44" s="114" t="s">
        <v>36</v>
      </c>
      <c r="C44" s="96">
        <v>500</v>
      </c>
      <c r="D44" s="96">
        <v>400</v>
      </c>
      <c r="E44" s="98" t="str">
        <f>IF(Вычисления!C44&lt;Вычисления!D44,IF(Вычисления!D44&gt;=MAX(Прайс!$E$4,Прайс!$E$5,Прайс!$E$6)+15,"1","0"),IF(Прайс!$E$6&gt;Прайс!$E$4,IF(Вычисления!C44&gt;=Прайс!$E$6+15,"1","0"),IF(Вычисления!C44&gt;=Прайс!$E$4+15,"1","0")))</f>
        <v>1</v>
      </c>
      <c r="F44" s="96" t="str">
        <f>IF(Вычисления!D44&gt;Вычисления!C44, IF(Прайс!$E$6&gt;Прайс!$E$4, IF(Вычисления!C44&gt;=SUM(Прайс!$E$4,Прайс!$E$5)+10,"1","0"), IF(Вычисления!C44&gt;=SUM(Прайс!$E$6,Прайс!$E$5)+10,"1","0")), IF(Прайс!$E$6&gt;Прайс!$E$4, IF(Вычисления!D44&gt;=SUM(Прайс!$E$4,Прайс!$E$5)+10,"1","0"), IF(Вычисления!D44&gt;=SUM(Прайс!$E$6,Прайс!$E$5)+10,"1","0")))</f>
        <v>1</v>
      </c>
      <c r="G44" s="96">
        <f t="shared" si="2"/>
        <v>2</v>
      </c>
      <c r="H44" s="97" t="str">
        <f t="shared" si="3"/>
        <v>да</v>
      </c>
      <c r="I44" s="98">
        <f>IF(H44="да",ABS(C44+Прайс!$E$6-Прайс!$E$4)+ABS(Вычисления!D44+Прайс!$E$6-Прайс!$E$5),"9998")</f>
        <v>900</v>
      </c>
      <c r="J44" s="112" t="str">
        <f t="array" ref="J44">IF(I44&gt;=9998,"Не подходит",IF(I44=MIN(IF($B$3:$B$118=B44,$I$3:$I$118,9999)),"Лучший вариант","Допустимый"))</f>
        <v>Допустимый</v>
      </c>
      <c r="K44" s="100">
        <f>INDEX(' остататок'!E:E,MATCH(Вычисления!A:A,' остататок'!A:A,0))</f>
        <v>5.83</v>
      </c>
      <c r="L44" s="101">
        <f>INDEX(' остататок'!F:F,MATCH(Вычисления!A:A,' остататок'!A:A,0))</f>
        <v>5.38</v>
      </c>
      <c r="M44" s="102">
        <f>INDEX(' остататок'!G:G,MATCH(Вычисления!A:A,' остататок'!A:A,0))</f>
        <v>5</v>
      </c>
      <c r="N44" s="117">
        <f>INDEX(' остататок'!H:H,MATCH(Вычисления!A:A,' остататок'!A:A,0))</f>
        <v>4.38</v>
      </c>
      <c r="O44" s="222">
        <f>INDEX(Прайс!D:D,MATCH(Вычисления!A:A,Прайс!B:B,0))</f>
        <v>0</v>
      </c>
      <c r="P44" s="108">
        <f>INDEX(' остататок'!D:D,MATCH(Вычисления!$A$3:$A$113,' остататок'!A:A,0))</f>
        <v>3300</v>
      </c>
      <c r="Q44" s="105" t="str">
        <f>IF(Вычисления!$P44&gt;500,IF(O44&gt;P44,"нет в наличии","в наличии"),"нет в наличии")</f>
        <v>в наличии</v>
      </c>
    </row>
    <row r="45" spans="1:17" ht="12" customHeight="1">
      <c r="A45" s="113" t="s">
        <v>295</v>
      </c>
      <c r="B45" s="114" t="s">
        <v>36</v>
      </c>
      <c r="C45" s="96">
        <v>600</v>
      </c>
      <c r="D45" s="96">
        <v>500</v>
      </c>
      <c r="E45" s="98" t="str">
        <f>IF(Вычисления!C45&lt;Вычисления!D45,IF(Вычисления!D45&gt;=MAX(Прайс!$E$4,Прайс!$E$5,Прайс!$E$6)+15,"1","0"),IF(Прайс!$E$6&gt;Прайс!$E$4,IF(Вычисления!C45&gt;=Прайс!$E$6+15,"1","0"),IF(Вычисления!C45&gt;=Прайс!$E$4+15,"1","0")))</f>
        <v>1</v>
      </c>
      <c r="F45" s="96" t="str">
        <f>IF(Вычисления!D45&gt;Вычисления!C45, IF(Прайс!$E$6&gt;Прайс!$E$4, IF(Вычисления!C45&gt;=SUM(Прайс!$E$4,Прайс!$E$5)+10,"1","0"), IF(Вычисления!C45&gt;=SUM(Прайс!$E$6,Прайс!$E$5)+10,"1","0")), IF(Прайс!$E$6&gt;Прайс!$E$4, IF(Вычисления!D45&gt;=SUM(Прайс!$E$4,Прайс!$E$5)+10,"1","0"), IF(Вычисления!D45&gt;=SUM(Прайс!$E$6,Прайс!$E$5)+10,"1","0")))</f>
        <v>1</v>
      </c>
      <c r="G45" s="96">
        <f t="shared" si="2"/>
        <v>2</v>
      </c>
      <c r="H45" s="97" t="str">
        <f t="shared" si="3"/>
        <v>да</v>
      </c>
      <c r="I45" s="98">
        <f>IF(H45="да",ABS(C45+Прайс!$E$6-Прайс!$E$4)+ABS(Вычисления!D45+Прайс!$E$6-Прайс!$E$5),"9998")</f>
        <v>1100</v>
      </c>
      <c r="J45" s="112" t="str">
        <f t="array" ref="J45">IF(I45&gt;=9998,"Не подходит",IF(I45=MIN(IF($B$3:$B$118=B45,$I$3:$I$118,9999)),"Лучший вариант","Допустимый"))</f>
        <v>Допустимый</v>
      </c>
      <c r="K45" s="100">
        <f>INDEX(' остататок'!E:E,MATCH(Вычисления!A:A,' остататок'!A:A,0))</f>
        <v>8.56</v>
      </c>
      <c r="L45" s="101">
        <f>INDEX(' остататок'!F:F,MATCH(Вычисления!A:A,' остататок'!A:A,0))</f>
        <v>7.9</v>
      </c>
      <c r="M45" s="102">
        <f>INDEX(' остататок'!G:G,MATCH(Вычисления!A:A,' остататок'!A:A,0))</f>
        <v>7.34</v>
      </c>
      <c r="N45" s="117">
        <f>INDEX(' остататок'!H:H,MATCH(Вычисления!A:A,' остататок'!A:A,0))</f>
        <v>6.42</v>
      </c>
      <c r="O45" s="222">
        <f>INDEX(Прайс!D:D,MATCH(Вычисления!A:A,Прайс!B:B,0))</f>
        <v>0</v>
      </c>
      <c r="P45" s="108">
        <f>INDEX(' остататок'!D:D,MATCH(Вычисления!$A$3:$A$113,' остататок'!A:A,0))</f>
        <v>3200</v>
      </c>
      <c r="Q45" s="105" t="str">
        <f>IF(Вычисления!$P45&gt;500,IF(O45&gt;P45,"нет в наличии","в наличии"),"нет в наличии")</f>
        <v>в наличии</v>
      </c>
    </row>
    <row r="46" spans="1:17" ht="12" customHeight="1">
      <c r="A46" s="113" t="s">
        <v>296</v>
      </c>
      <c r="B46" s="114" t="s">
        <v>36</v>
      </c>
      <c r="C46" s="96">
        <v>600</v>
      </c>
      <c r="D46" s="96">
        <v>450</v>
      </c>
      <c r="E46" s="98" t="str">
        <f>IF(Вычисления!C46&lt;Вычисления!D46,IF(Вычисления!D46&gt;=MAX(Прайс!$E$4,Прайс!$E$5,Прайс!$E$6)+15,"1","0"),IF(Прайс!$E$6&gt;Прайс!$E$4,IF(Вычисления!C46&gt;=Прайс!$E$6+15,"1","0"),IF(Вычисления!C46&gt;=Прайс!$E$4+15,"1","0")))</f>
        <v>1</v>
      </c>
      <c r="F46" s="96" t="str">
        <f>IF(Вычисления!D46&gt;Вычисления!C46, IF(Прайс!$E$6&gt;Прайс!$E$4, IF(Вычисления!C46&gt;=SUM(Прайс!$E$4,Прайс!$E$5)+10,"1","0"), IF(Вычисления!C46&gt;=SUM(Прайс!$E$6,Прайс!$E$5)+10,"1","0")), IF(Прайс!$E$6&gt;Прайс!$E$4, IF(Вычисления!D46&gt;=SUM(Прайс!$E$4,Прайс!$E$5)+10,"1","0"), IF(Вычисления!D46&gt;=SUM(Прайс!$E$6,Прайс!$E$5)+10,"1","0")))</f>
        <v>1</v>
      </c>
      <c r="G46" s="96">
        <f t="shared" si="2"/>
        <v>2</v>
      </c>
      <c r="H46" s="97" t="str">
        <f t="shared" si="3"/>
        <v>да</v>
      </c>
      <c r="I46" s="98">
        <f>IF(H46="да",ABS(C46+Прайс!$E$6-Прайс!$E$4)+ABS(Вычисления!D46+Прайс!$E$6-Прайс!$E$5),"9998")</f>
        <v>1050</v>
      </c>
      <c r="J46" s="112" t="str">
        <f t="array" ref="J46">IF(I46&gt;=9998,"Не подходит",IF(I46=MIN(IF($B$3:$B$118=B46,$I$3:$I$118,9999)),"Лучший вариант","Допустимый"))</f>
        <v>Допустимый</v>
      </c>
      <c r="K46" s="100">
        <f>INDEX(' остататок'!E:E,MATCH(Вычисления!A:A,' остататок'!A:A,0))</f>
        <v>7.63</v>
      </c>
      <c r="L46" s="101">
        <f>INDEX(' остататок'!F:F,MATCH(Вычисления!A:A,' остататок'!A:A,0))</f>
        <v>7.04</v>
      </c>
      <c r="M46" s="102">
        <f>INDEX(' остататок'!G:G,MATCH(Вычисления!A:A,' остататок'!A:A,0))</f>
        <v>6.54</v>
      </c>
      <c r="N46" s="117">
        <f>INDEX(' остататок'!H:H,MATCH(Вычисления!A:A,' остататок'!A:A,0))</f>
        <v>5.73</v>
      </c>
      <c r="O46" s="222">
        <f>INDEX(Прайс!D:D,MATCH(Вычисления!A:A,Прайс!B:B,0))</f>
        <v>0</v>
      </c>
      <c r="P46" s="108">
        <f>INDEX(' остататок'!D:D,MATCH(Вычисления!$A$3:$A$113,' остататок'!A:A,0))</f>
        <v>5500</v>
      </c>
      <c r="Q46" s="105" t="str">
        <f>IF(Вычисления!$P46&gt;500,IF(O46&gt;P46,"нет в наличии","в наличии"),"нет в наличии")</f>
        <v>в наличии</v>
      </c>
    </row>
    <row r="47" spans="1:17" ht="12" customHeight="1">
      <c r="A47" s="223" t="s">
        <v>297</v>
      </c>
      <c r="B47" s="224" t="s">
        <v>36</v>
      </c>
      <c r="C47" s="225">
        <v>320</v>
      </c>
      <c r="D47" s="225">
        <v>200</v>
      </c>
      <c r="E47" s="226" t="str">
        <f>IF(Вычисления!C47&lt;Вычисления!D47,IF(Вычисления!D47&gt;=MAX(Прайс!$E$4,Прайс!$E$5,Прайс!$E$6)+15,"1","0"),IF(Прайс!$E$6&gt;Прайс!$E$4,IF(Вычисления!C47&gt;=Прайс!$E$6+15,"1","0"),IF(Вычисления!C47&gt;=Прайс!$E$4+15,"1","0")))</f>
        <v>1</v>
      </c>
      <c r="F47" s="225" t="str">
        <f>IF(Вычисления!D47&gt;Вычисления!C47, IF(Прайс!$E$6&gt;Прайс!$E$4, IF(Вычисления!C47&gt;=Прайс!$E$4*0.5+Прайс!$E$5+15,"1","0"), IF(Вычисления!C47&gt;=Прайс!$E$6*0.5+Прайс!$E$5+15,"1","0")), IF(Прайс!$E$6&gt;Прайс!$E$4, IF(Вычисления!D47&gt;=Прайс!$E$4*0.5+Прайс!$E$5+15,"1","0"), IF(Вычисления!D47&gt;=Прайс!$E$6*0.5+Прайс!$E$5+15,"1","0")))</f>
        <v>1</v>
      </c>
      <c r="G47" s="225">
        <f t="shared" si="2"/>
        <v>2</v>
      </c>
      <c r="H47" s="227" t="str">
        <f t="shared" si="3"/>
        <v>да</v>
      </c>
      <c r="I47" s="226">
        <f>IF(H47="да",ABS(C47+Прайс!$E$6-Прайс!$E$4)+ABS(Вычисления!D47+Прайс!$E$6-Прайс!$E$5),"9998")</f>
        <v>520</v>
      </c>
      <c r="J47" s="112" t="str">
        <f t="array" ref="J47">IF(I47&gt;=9998,"Не подходит",IF(I47=MIN(IF($B$3:$B$118=B47,$I$3:$I$118,9999)),"Лучший вариант","Допустимый"))</f>
        <v>Допустимый</v>
      </c>
      <c r="K47" s="100">
        <f>INDEX(' остататок'!E:E,MATCH(Вычисления!A:A,' остататок'!A:A,0))</f>
        <v>2</v>
      </c>
      <c r="L47" s="101">
        <f>INDEX(' остататок'!F:F,MATCH(Вычисления!A:A,' остататок'!A:A,0))</f>
        <v>1.84</v>
      </c>
      <c r="M47" s="102">
        <f>INDEX(' остататок'!G:G,MATCH(Вычисления!A:A,' остататок'!A:A,0))</f>
        <v>1.71</v>
      </c>
      <c r="N47" s="117">
        <f>INDEX(' остататок'!H:H,MATCH(Вычисления!A:A,' остататок'!A:A,0))</f>
        <v>1.5</v>
      </c>
      <c r="O47" s="222">
        <f>INDEX(Прайс!D:D,MATCH(Вычисления!A:A,Прайс!B:B,0))</f>
        <v>0</v>
      </c>
      <c r="P47" s="108">
        <f>INDEX(' остататок'!D:D,MATCH(Вычисления!$A$3:$A$113,' остататок'!A:A,0))</f>
        <v>12600</v>
      </c>
      <c r="Q47" s="105" t="str">
        <f>IF(Вычисления!$P47&gt;500,IF(O47&gt;P47,"нет в наличии","в наличии"),"нет в наличии")</f>
        <v>в наличии</v>
      </c>
    </row>
    <row r="48" spans="1:17" ht="12" customHeight="1">
      <c r="A48" s="113" t="s">
        <v>298</v>
      </c>
      <c r="B48" s="114" t="s">
        <v>36</v>
      </c>
      <c r="C48" s="96">
        <v>320</v>
      </c>
      <c r="D48" s="96">
        <v>170</v>
      </c>
      <c r="E48" s="98" t="str">
        <f>IF(Вычисления!C48&lt;Вычисления!D48,IF(Вычисления!D48&gt;=MAX(Прайс!$E$4,Прайс!$E$5,Прайс!$E$6)+15,"1","0"),IF(Прайс!$E$6&gt;Прайс!$E$4,IF(Вычисления!C48&gt;=Прайс!$E$6+15,"1","0"),IF(Вычисления!C48&gt;=Прайс!$E$4+15,"1","0")))</f>
        <v>1</v>
      </c>
      <c r="F48" s="96" t="str">
        <f>IF(Вычисления!D48&gt;Вычисления!C48, IF(Прайс!$E$6&gt;Прайс!$E$4, IF(Вычисления!C48&gt;=SUM(Прайс!$E$4,Прайс!$E$5)+10,"1","0"), IF(Вычисления!C48&gt;=SUM(Прайс!$E$6,Прайс!$E$5)+10,"1","0")), IF(Прайс!$E$6&gt;Прайс!$E$4, IF(Вычисления!D48&gt;=SUM(Прайс!$E$4,Прайс!$E$5)+10,"1","0"), IF(Вычисления!D48&gt;=SUM(Прайс!$E$6,Прайс!$E$5)+10,"1","0")))</f>
        <v>1</v>
      </c>
      <c r="G48" s="96">
        <f t="shared" si="2"/>
        <v>2</v>
      </c>
      <c r="H48" s="97" t="str">
        <f t="shared" si="3"/>
        <v>да</v>
      </c>
      <c r="I48" s="98">
        <f>IF(H48="да",ABS(C48+Прайс!$E$6-Прайс!$E$4)+ABS(Вычисления!D48+Прайс!$E$6-Прайс!$E$5),"9998")</f>
        <v>490</v>
      </c>
      <c r="J48" s="112" t="str">
        <f t="array" ref="J48">IF(I48&gt;=9998,"Не подходит",IF(I48=MIN(IF($B$3:$B$118=B48,$I$3:$I$118,9999)),"Лучший вариант","Допустимый"))</f>
        <v>Допустимый</v>
      </c>
      <c r="K48" s="100">
        <f>INDEX(' остататок'!E:E,MATCH(Вычисления!A:A,' остататок'!A:A,0))</f>
        <v>1.65</v>
      </c>
      <c r="L48" s="101">
        <f>INDEX(' остататок'!F:F,MATCH(Вычисления!A:A,' остататок'!A:A,0))</f>
        <v>1.52</v>
      </c>
      <c r="M48" s="102">
        <f>INDEX(' остататок'!G:G,MATCH(Вычисления!A:A,' остататок'!A:A,0))</f>
        <v>1.28</v>
      </c>
      <c r="N48" s="117">
        <f>INDEX(' остататок'!H:H,MATCH(Вычисления!A:A,' остататок'!A:A,0))</f>
        <v>1.23</v>
      </c>
      <c r="O48" s="222">
        <f>INDEX(Прайс!D:D,MATCH(Вычисления!A:A,Прайс!B:B,0))</f>
        <v>0</v>
      </c>
      <c r="P48" s="108">
        <f>INDEX(' остататок'!D:D,MATCH(Вычисления!$A$3:$A$113,' остататок'!A:A,0))</f>
        <v>3500</v>
      </c>
      <c r="Q48" s="105" t="str">
        <f>IF(Вычисления!$P48&gt;500,IF(O48&gt;P48,"нет в наличии","в наличии"),"нет в наличии")</f>
        <v>в наличии</v>
      </c>
    </row>
    <row r="49" spans="1:17" ht="12" customHeight="1">
      <c r="A49" s="113" t="s">
        <v>299</v>
      </c>
      <c r="B49" s="114" t="s">
        <v>36</v>
      </c>
      <c r="C49" s="96">
        <v>150</v>
      </c>
      <c r="D49" s="96">
        <v>100</v>
      </c>
      <c r="E49" s="98" t="str">
        <f>IF(Вычисления!C49&lt;Вычисления!D49,IF(Вычисления!D49&gt;=MAX(Прайс!$E$4,Прайс!$E$5,Прайс!$E$6)+15,"1","0"),IF(Прайс!$E$6&gt;Прайс!$E$4,IF(Вычисления!C49&gt;=Прайс!$E$6+15,"1","0"),IF(Вычисления!C49&gt;=Прайс!$E$4+15,"1","0")))</f>
        <v>1</v>
      </c>
      <c r="F49" s="96" t="str">
        <f>IF(Вычисления!D49&gt;Вычисления!C49, IF(Прайс!$E$6&gt;Прайс!$E$4, IF(Вычисления!C49&gt;=SUM(Прайс!$E$4,Прайс!$E$5)+10,"1","0"), IF(Вычисления!C49&gt;=SUM(Прайс!$E$6,Прайс!$E$5)+10,"1","0")), IF(Прайс!$E$6&gt;Прайс!$E$4, IF(Вычисления!D49&gt;=SUM(Прайс!$E$4,Прайс!$E$5)+10,"1","0"), IF(Вычисления!D49&gt;=SUM(Прайс!$E$6,Прайс!$E$5)+10,"1","0")))</f>
        <v>1</v>
      </c>
      <c r="G49" s="96">
        <f t="shared" si="2"/>
        <v>2</v>
      </c>
      <c r="H49" s="97" t="str">
        <f t="shared" si="3"/>
        <v>да</v>
      </c>
      <c r="I49" s="98">
        <f>IF(H49="да",ABS(C49+Прайс!$E$6-Прайс!$E$4)+ABS(Вычисления!D49+Прайс!$E$6-Прайс!$E$5),"9998")</f>
        <v>250</v>
      </c>
      <c r="J49" s="112" t="str">
        <f t="array" ref="J49">IF(I49&gt;=9998,"Не подходит",IF(I49=MIN(IF($B$3:$B$118=B49,$I$3:$I$118,9999)),"Лучший вариант","Допустимый"))</f>
        <v>Лучший вариант</v>
      </c>
      <c r="K49" s="100">
        <f>INDEX(' остататок'!E:E,MATCH(Вычисления!A:A,' остататок'!A:A,0))</f>
        <v>0.75</v>
      </c>
      <c r="L49" s="101">
        <f>INDEX(' остататок'!F:F,MATCH(Вычисления!A:A,' остататок'!A:A,0))</f>
        <v>0.69</v>
      </c>
      <c r="M49" s="102">
        <f>INDEX(' остататок'!G:G,MATCH(Вычисления!A:A,' остататок'!A:A,0))</f>
        <v>0.64</v>
      </c>
      <c r="N49" s="117">
        <f>INDEX(' остататок'!H:H,MATCH(Вычисления!A:A,' остататок'!A:A,0))</f>
        <v>0.56999999999999995</v>
      </c>
      <c r="O49" s="222">
        <f>INDEX(Прайс!D:D,MATCH(Вычисления!A:A,Прайс!B:B,0))</f>
        <v>0</v>
      </c>
      <c r="P49" s="108">
        <f>INDEX(' остататок'!D:D,MATCH(Вычисления!$A$3:$A$113,' остататок'!A:A,0))</f>
        <v>3100</v>
      </c>
      <c r="Q49" s="105" t="str">
        <f>IF(Вычисления!$P49&gt;500,IF(O49&gt;P49,"нет в наличии","в наличии"),"нет в наличии")</f>
        <v>в наличии</v>
      </c>
    </row>
    <row r="50" spans="1:17" ht="12" customHeight="1">
      <c r="A50" s="113" t="s">
        <v>32</v>
      </c>
      <c r="B50" s="114" t="s">
        <v>35</v>
      </c>
      <c r="C50" s="96">
        <v>200</v>
      </c>
      <c r="D50" s="96">
        <v>150</v>
      </c>
      <c r="E50" s="98" t="str">
        <f>IF(Вычисления!C50&lt;Вычисления!D50,IF(Вычисления!D50&gt;=MAX(Прайс!$E$4,Прайс!$E$5,Прайс!$E$6)+15,"1","0"),IF(Прайс!$E$6&gt;Прайс!$E$4,IF(Вычисления!C50&gt;=Прайс!$E$6+15,"1","0"),IF(Вычисления!C50&gt;=Прайс!$E$4+15,"1","0")))</f>
        <v>1</v>
      </c>
      <c r="F50" s="96" t="str">
        <f>IF(Вычисления!D50&gt;Вычисления!C50, IF(Прайс!$E$6&gt;Прайс!$E$4, IF(Вычисления!C50&gt;=SUM(Прайс!$E$4,Прайс!$E$5)+10,"1","0"), IF(Вычисления!C50&gt;=SUM(Прайс!$E$6,Прайс!$E$5)+10,"1","0")), IF(Прайс!$E$6&gt;Прайс!$E$4, IF(Вычисления!D50&gt;=SUM(Прайс!$E$4,Прайс!$E$5)+10,"1","0"), IF(Вычисления!D50&gt;=SUM(Прайс!$E$6,Прайс!$E$5)+10,"1","0")))</f>
        <v>1</v>
      </c>
      <c r="G50" s="96">
        <f t="shared" si="2"/>
        <v>2</v>
      </c>
      <c r="H50" s="97" t="str">
        <f t="shared" si="3"/>
        <v>да</v>
      </c>
      <c r="I50" s="98">
        <f>IF(H50="да",ABS(C50+Прайс!$E$6-Прайс!$E$4)+ABS(Вычисления!D50+Прайс!$E$6-Прайс!$E$5),"9998")</f>
        <v>350</v>
      </c>
      <c r="J50" s="99" t="str">
        <f t="array" ref="J50">IF(I50&gt;=9998,"Не подходит",IF(I50=MIN(IF($B$3:$B$118=B50,$I$3:$I$118,9999)),"Лучший вариант","Допустимый"))</f>
        <v>Допустимый</v>
      </c>
      <c r="K50" s="100">
        <f>INDEX(' остататок'!E:E,MATCH(Вычисления!A:A,' остататок'!A:A,0))</f>
        <v>0.9</v>
      </c>
      <c r="L50" s="101">
        <f>INDEX(' остататок'!F:F,MATCH(Вычисления!A:A,' остататок'!A:A,0))</f>
        <v>0.83</v>
      </c>
      <c r="M50" s="102">
        <f>INDEX(' остататок'!G:G,MATCH(Вычисления!A:A,' остататок'!A:A,0))</f>
        <v>0.77</v>
      </c>
      <c r="N50" s="103">
        <f>INDEX(' остататок'!H:H,MATCH(Вычисления!A:A,' остататок'!A:A,0))</f>
        <v>0.68</v>
      </c>
      <c r="O50" s="222">
        <f>INDEX(Прайс!D:D,MATCH(Вычисления!A:A,Прайс!B:B,0))</f>
        <v>0</v>
      </c>
      <c r="P50" s="104">
        <f>INDEX(' остататок'!D:D,MATCH(Вычисления!$A$3:$A$113,' остататок'!A:A,0))</f>
        <v>34900</v>
      </c>
      <c r="Q50" s="105" t="str">
        <f>IF(Вычисления!$P50&gt;500,IF(O50&gt;P50,"нет в наличии","в наличии"),"нет в наличии")</f>
        <v>в наличии</v>
      </c>
    </row>
    <row r="51" spans="1:17" ht="12" customHeight="1">
      <c r="A51" s="113" t="s">
        <v>33</v>
      </c>
      <c r="B51" s="114" t="s">
        <v>35</v>
      </c>
      <c r="C51" s="96">
        <v>300</v>
      </c>
      <c r="D51" s="96">
        <v>150</v>
      </c>
      <c r="E51" s="98" t="str">
        <f>IF(Вычисления!C51&lt;Вычисления!D51,IF(Вычисления!D51&gt;=MAX(Прайс!$E$4,Прайс!$E$5,Прайс!$E$6)+15,"1","0"),IF(Прайс!$E$6&gt;Прайс!$E$4,IF(Вычисления!C51&gt;=Прайс!$E$6+15,"1","0"),IF(Вычисления!C51&gt;=Прайс!$E$4+15,"1","0")))</f>
        <v>1</v>
      </c>
      <c r="F51" s="96" t="str">
        <f>IF(Вычисления!D51&gt;Вычисления!C51, IF(Прайс!$E$6&gt;Прайс!$E$4, IF(Вычисления!C51&gt;=SUM(Прайс!$E$4,Прайс!$E$5)+10,"1","0"), IF(Вычисления!C51&gt;=SUM(Прайс!$E$6,Прайс!$E$5)+10,"1","0")), IF(Прайс!$E$6&gt;Прайс!$E$4, IF(Вычисления!D51&gt;=SUM(Прайс!$E$4,Прайс!$E$5)+10,"1","0"), IF(Вычисления!D51&gt;=SUM(Прайс!$E$6,Прайс!$E$5)+10,"1","0")))</f>
        <v>1</v>
      </c>
      <c r="G51" s="96">
        <f t="shared" si="2"/>
        <v>2</v>
      </c>
      <c r="H51" s="97" t="str">
        <f t="shared" si="3"/>
        <v>нет</v>
      </c>
      <c r="I51" s="98" t="str">
        <f>IF(H51="да",ABS(C51+Прайс!$E$6-Прайс!$E$4)+ABS(Вычисления!D51+Прайс!$E$6-Прайс!$E$5),"9998")</f>
        <v>9998</v>
      </c>
      <c r="J51" s="112" t="str">
        <f t="array" ref="J51">IF(I51&gt;=9998,"Не подходит",IF(I51=MIN(IF($B$3:$B$118=B51,$I$3:$I$118,9999)),"Лучший вариант","Допустимый"))</f>
        <v>Не подходит</v>
      </c>
      <c r="K51" s="100">
        <f>INDEX(' остататок'!E:E,MATCH(Вычисления!A:A,' остататок'!A:A,0))</f>
        <v>1</v>
      </c>
      <c r="L51" s="101">
        <f>INDEX(' остататок'!F:F,MATCH(Вычисления!A:A,' остататок'!A:A,0))</f>
        <v>0.92</v>
      </c>
      <c r="M51" s="102">
        <f>INDEX(' остататок'!G:G,MATCH(Вычисления!A:A,' остататок'!A:A,0))</f>
        <v>0.86</v>
      </c>
      <c r="N51" s="103">
        <f>INDEX(' остататок'!H:H,MATCH(Вычисления!A:A,' остататок'!A:A,0))</f>
        <v>0.75</v>
      </c>
      <c r="O51" s="222">
        <f>INDEX(Прайс!D:D,MATCH(Вычисления!A:A,Прайс!B:B,0))</f>
        <v>0</v>
      </c>
      <c r="P51" s="108">
        <f>INDEX(' остататок'!D:D,MATCH(Вычисления!$A$3:$A$113,' остататок'!A:A,0))</f>
        <v>400</v>
      </c>
      <c r="Q51" s="105" t="str">
        <f>IF(Вычисления!$P51&gt;500,IF(O51&gt;P51,"нет в наличии","в наличии"),"нет в наличии")</f>
        <v>нет в наличии</v>
      </c>
    </row>
    <row r="52" spans="1:17" ht="12" customHeight="1">
      <c r="A52" s="113" t="s">
        <v>34</v>
      </c>
      <c r="B52" s="114" t="s">
        <v>35</v>
      </c>
      <c r="C52" s="96">
        <v>250</v>
      </c>
      <c r="D52" s="96">
        <v>200</v>
      </c>
      <c r="E52" s="98" t="str">
        <f>IF(Вычисления!C52&lt;Вычисления!D52,IF(Вычисления!D52&gt;=MAX(Прайс!$E$4,Прайс!$E$5,Прайс!$E$6)+15,"1","0"),IF(Прайс!$E$6&gt;Прайс!$E$4,IF(Вычисления!C52&gt;=Прайс!$E$6+15,"1","0"),IF(Вычисления!C52&gt;=Прайс!$E$4+15,"1","0")))</f>
        <v>1</v>
      </c>
      <c r="F52" s="96" t="str">
        <f>IF(Вычисления!D52&gt;Вычисления!C52, IF(Прайс!$E$6&gt;Прайс!$E$4, IF(Вычисления!C52&gt;=SUM(Прайс!$E$4,Прайс!$E$5)+10,"1","0"), IF(Вычисления!C52&gt;=SUM(Прайс!$E$6,Прайс!$E$5)+10,"1","0")), IF(Прайс!$E$6&gt;Прайс!$E$4, IF(Вычисления!D52&gt;=SUM(Прайс!$E$4,Прайс!$E$5)+10,"1","0"), IF(Вычисления!D52&gt;=SUM(Прайс!$E$6,Прайс!$E$5)+10,"1","0")))</f>
        <v>1</v>
      </c>
      <c r="G52" s="96">
        <f t="shared" si="2"/>
        <v>2</v>
      </c>
      <c r="H52" s="97" t="str">
        <f t="shared" si="3"/>
        <v>да</v>
      </c>
      <c r="I52" s="98">
        <f>IF(H52="да",ABS(C52+Прайс!$E$6-Прайс!$E$4)+ABS(Вычисления!D52+Прайс!$E$6-Прайс!$E$5),"9998")</f>
        <v>450</v>
      </c>
      <c r="J52" s="111" t="str">
        <f t="array" ref="J52">IF(I52&gt;=9998,"Не подходит",IF(I52=MIN(IF($B$3:$B$118=B52,$I$3:$I$118,9999)),"Лучший вариант","Допустимый"))</f>
        <v>Допустимый</v>
      </c>
      <c r="K52" s="100">
        <f>INDEX(' остататок'!E:E,MATCH(Вычисления!A:A,' остататок'!A:A,0))</f>
        <v>1.08</v>
      </c>
      <c r="L52" s="101">
        <f>INDEX(' остататок'!F:F,MATCH(Вычисления!A:A,' остататок'!A:A,0))</f>
        <v>1</v>
      </c>
      <c r="M52" s="102">
        <f>INDEX(' остататок'!G:G,MATCH(Вычисления!A:A,' остататок'!A:A,0))</f>
        <v>0.93</v>
      </c>
      <c r="N52" s="103">
        <f>INDEX(' остататок'!H:H,MATCH(Вычисления!A:A,' остататок'!A:A,0))</f>
        <v>0.81</v>
      </c>
      <c r="O52" s="222">
        <f>INDEX(Прайс!D:D,MATCH(Вычисления!A:A,Прайс!B:B,0))</f>
        <v>0</v>
      </c>
      <c r="P52" s="104">
        <f>INDEX(' остататок'!D:D,MATCH(Вычисления!$A$3:$A$113,' остататок'!A:A,0))</f>
        <v>24700</v>
      </c>
      <c r="Q52" s="105" t="str">
        <f>IF(Вычисления!$P52&gt;500,IF(O52&gt;P52,"нет в наличии","в наличии"),"нет в наличии")</f>
        <v>в наличии</v>
      </c>
    </row>
    <row r="53" spans="1:17" ht="12" customHeight="1">
      <c r="A53" s="113" t="s">
        <v>65</v>
      </c>
      <c r="B53" s="114" t="s">
        <v>35</v>
      </c>
      <c r="C53" s="96">
        <v>300</v>
      </c>
      <c r="D53" s="96">
        <v>200</v>
      </c>
      <c r="E53" s="98" t="str">
        <f>IF(Вычисления!C53&lt;Вычисления!D53,IF(Вычисления!D53&gt;=MAX(Прайс!$E$4,Прайс!$E$5,Прайс!$E$6)+15,"1","0"),IF(Прайс!$E$6&gt;Прайс!$E$4,IF(Вычисления!C53&gt;=Прайс!$E$6+15,"1","0"),IF(Вычисления!C53&gt;=Прайс!$E$4+15,"1","0")))</f>
        <v>1</v>
      </c>
      <c r="F53" s="96" t="str">
        <f>IF(Вычисления!D53&gt;Вычисления!C53, IF(Прайс!$E$6&gt;Прайс!$E$4, IF(Вычисления!C53&gt;=SUM(Прайс!$E$4,Прайс!$E$5)+10,"1","0"), IF(Вычисления!C53&gt;=SUM(Прайс!$E$6,Прайс!$E$5)+10,"1","0")), IF(Прайс!$E$6&gt;Прайс!$E$4, IF(Вычисления!D53&gt;=SUM(Прайс!$E$4,Прайс!$E$5)+10,"1","0"), IF(Вычисления!D53&gt;=SUM(Прайс!$E$6,Прайс!$E$5)+10,"1","0")))</f>
        <v>1</v>
      </c>
      <c r="G53" s="96">
        <f t="shared" si="2"/>
        <v>2</v>
      </c>
      <c r="H53" s="97" t="str">
        <f t="shared" si="3"/>
        <v>нет</v>
      </c>
      <c r="I53" s="98" t="str">
        <f>IF(H53="да",ABS(C53+Прайс!$E$6-Прайс!$E$4)+ABS(Вычисления!D53+Прайс!$E$6-Прайс!$E$5),"9998")</f>
        <v>9998</v>
      </c>
      <c r="J53" s="112" t="str">
        <f t="array" ref="J53">IF(I53&gt;=9998,"Не подходит",IF(I53=MIN(IF($B$3:$B$118=B53,$I$3:$I$118,9999)),"Лучший вариант","Допустимый"))</f>
        <v>Не подходит</v>
      </c>
      <c r="K53" s="100">
        <f>INDEX(' остататок'!E:E,MATCH(Вычисления!A:A,' остататок'!A:A,0))</f>
        <v>0</v>
      </c>
      <c r="L53" s="101">
        <f>INDEX(' остататок'!F:F,MATCH(Вычисления!A:A,' остататок'!A:A,0))</f>
        <v>0</v>
      </c>
      <c r="M53" s="102">
        <f>INDEX(' остататок'!G:G,MATCH(Вычисления!A:A,' остататок'!A:A,0))</f>
        <v>0</v>
      </c>
      <c r="N53" s="103">
        <f>INDEX(' остататок'!H:H,MATCH(Вычисления!A:A,' остататок'!A:A,0))</f>
        <v>0</v>
      </c>
      <c r="O53" s="222">
        <f>INDEX(Прайс!D:D,MATCH(Вычисления!A:A,Прайс!B:B,0))</f>
        <v>0</v>
      </c>
      <c r="P53" s="108">
        <f>INDEX(' остататок'!D:D,MATCH(Вычисления!$A$3:$A$113,' остататок'!A:A,0))</f>
        <v>0</v>
      </c>
      <c r="Q53" s="105" t="str">
        <f>IF(Вычисления!$P53&gt;500,IF(O53&gt;P53,"нет в наличии","в наличии"),"нет в наличии")</f>
        <v>нет в наличии</v>
      </c>
    </row>
    <row r="54" spans="1:17" ht="12" customHeight="1">
      <c r="A54" s="113" t="s">
        <v>66</v>
      </c>
      <c r="B54" s="114" t="s">
        <v>35</v>
      </c>
      <c r="C54" s="96">
        <v>300</v>
      </c>
      <c r="D54" s="96">
        <v>230</v>
      </c>
      <c r="E54" s="98" t="str">
        <f>IF(Вычисления!C54&lt;Вычисления!D54,IF(Вычисления!D54&gt;=MAX(Прайс!$E$4,Прайс!$E$5,Прайс!$E$6)+15,"1","0"),IF(Прайс!$E$6&gt;Прайс!$E$4,IF(Вычисления!C54&gt;=Прайс!$E$6+15,"1","0"),IF(Вычисления!C54&gt;=Прайс!$E$4+15,"1","0")))</f>
        <v>1</v>
      </c>
      <c r="F54" s="96" t="str">
        <f>IF(Вычисления!D54&gt;Вычисления!C54, IF(Прайс!$E$6&gt;Прайс!$E$4, IF(Вычисления!C54&gt;=SUM(Прайс!$E$4,Прайс!$E$5)+10,"1","0"), IF(Вычисления!C54&gt;=SUM(Прайс!$E$6,Прайс!$E$5)+10,"1","0")), IF(Прайс!$E$6&gt;Прайс!$E$4, IF(Вычисления!D54&gt;=SUM(Прайс!$E$4,Прайс!$E$5)+10,"1","0"), IF(Вычисления!D54&gt;=SUM(Прайс!$E$6,Прайс!$E$5)+10,"1","0")))</f>
        <v>1</v>
      </c>
      <c r="G54" s="96">
        <f t="shared" si="2"/>
        <v>2</v>
      </c>
      <c r="H54" s="97" t="str">
        <f t="shared" si="3"/>
        <v>да</v>
      </c>
      <c r="I54" s="98">
        <f>IF(H54="да",ABS(C54+Прайс!$E$6-Прайс!$E$4)+ABS(Вычисления!D54+Прайс!$E$6-Прайс!$E$5),"9998")</f>
        <v>530</v>
      </c>
      <c r="J54" s="111" t="str">
        <f t="array" ref="J54">IF(I54&gt;=9998,"Не подходит",IF(I54=MIN(IF($B$3:$B$118=B54,$I$3:$I$118,9999)),"Лучший вариант","Допустимый"))</f>
        <v>Допустимый</v>
      </c>
      <c r="K54" s="100">
        <f>INDEX(' остататок'!E:E,MATCH(Вычисления!A:A,' остататок'!A:A,0))</f>
        <v>1.5</v>
      </c>
      <c r="L54" s="101">
        <f>INDEX(' остататок'!F:F,MATCH(Вычисления!A:A,' остататок'!A:A,0))</f>
        <v>1.38</v>
      </c>
      <c r="M54" s="102">
        <f>INDEX(' остататок'!G:G,MATCH(Вычисления!A:A,' остататок'!A:A,0))</f>
        <v>1.29</v>
      </c>
      <c r="N54" s="103">
        <f>INDEX(' остататок'!H:H,MATCH(Вычисления!A:A,' остататок'!A:A,0))</f>
        <v>1.1299999999999999</v>
      </c>
      <c r="O54" s="222">
        <f>INDEX(Прайс!D:D,MATCH(Вычисления!A:A,Прайс!B:B,0))</f>
        <v>0</v>
      </c>
      <c r="P54" s="104">
        <f>INDEX(' остататок'!D:D,MATCH(Вычисления!$A$3:$A$113,' остататок'!A:A,0))</f>
        <v>9000</v>
      </c>
      <c r="Q54" s="105" t="str">
        <f>IF(Вычисления!$P54&gt;500,IF(O54&gt;P54,"нет в наличии","в наличии"),"нет в наличии")</f>
        <v>в наличии</v>
      </c>
    </row>
    <row r="55" spans="1:17" ht="12" customHeight="1">
      <c r="A55" s="113" t="s">
        <v>67</v>
      </c>
      <c r="B55" s="114" t="s">
        <v>35</v>
      </c>
      <c r="C55" s="96">
        <v>300</v>
      </c>
      <c r="D55" s="96">
        <v>250</v>
      </c>
      <c r="E55" s="98" t="str">
        <f>IF(Вычисления!C55&lt;Вычисления!D55,IF(Вычисления!D55&gt;=MAX(Прайс!$E$4,Прайс!$E$5,Прайс!$E$6)+15,"1","0"),IF(Прайс!$E$6&gt;Прайс!$E$4,IF(Вычисления!C55&gt;=Прайс!$E$6+15,"1","0"),IF(Вычисления!C55&gt;=Прайс!$E$4+15,"1","0")))</f>
        <v>1</v>
      </c>
      <c r="F55" s="96" t="str">
        <f>IF(Вычисления!D55&gt;Вычисления!C55, IF(Прайс!$E$6&gt;Прайс!$E$4, IF(Вычисления!C55&gt;=SUM(Прайс!$E$4,Прайс!$E$5)+10,"1","0"), IF(Вычисления!C55&gt;=SUM(Прайс!$E$6,Прайс!$E$5)+10,"1","0")), IF(Прайс!$E$6&gt;Прайс!$E$4, IF(Вычисления!D55&gt;=SUM(Прайс!$E$4,Прайс!$E$5)+10,"1","0"), IF(Вычисления!D55&gt;=SUM(Прайс!$E$6,Прайс!$E$5)+10,"1","0")))</f>
        <v>1</v>
      </c>
      <c r="G55" s="96">
        <f t="shared" si="2"/>
        <v>2</v>
      </c>
      <c r="H55" s="97" t="str">
        <f t="shared" si="3"/>
        <v>нет</v>
      </c>
      <c r="I55" s="98" t="str">
        <f>IF(H55="да",ABS(C55-Прайс!$E$4)+ABS(Вычисления!D55+Прайс!$E$6-Прайс!$E$5),"9998")</f>
        <v>9998</v>
      </c>
      <c r="J55" s="112" t="str">
        <f t="array" ref="J55">IF(I55&gt;=9998,"Не подходит",IF(I55=MIN(IF($B$3:$B$118=B55,$I$3:$I$118,9999)),"Лучший вариант","Допустимый"))</f>
        <v>Не подходит</v>
      </c>
      <c r="K55" s="100">
        <f>INDEX(' остататок'!E:E,MATCH(Вычисления!A:A,' остататок'!A:A,0))</f>
        <v>0</v>
      </c>
      <c r="L55" s="101">
        <f>INDEX(' остататок'!F:F,MATCH(Вычисления!A:A,' остататок'!A:A,0))</f>
        <v>0</v>
      </c>
      <c r="M55" s="102">
        <f>INDEX(' остататок'!G:G,MATCH(Вычисления!A:A,' остататок'!A:A,0))</f>
        <v>0</v>
      </c>
      <c r="N55" s="103">
        <f>INDEX(' остататок'!H:H,MATCH(Вычисления!A:A,' остататок'!A:A,0))</f>
        <v>0</v>
      </c>
      <c r="O55" s="222">
        <f>INDEX(Прайс!D:D,MATCH(Вычисления!A:A,Прайс!B:B,0))</f>
        <v>0</v>
      </c>
      <c r="P55" s="104">
        <f>INDEX(' остататок'!D:D,MATCH(Вычисления!$A$3:$A$113,' остататок'!A:A,0))</f>
        <v>0</v>
      </c>
      <c r="Q55" s="105" t="str">
        <f>IF(Вычисления!$P55&gt;500,IF(O55&gt;P55,"нет в наличии","в наличии"),"нет в наличии")</f>
        <v>нет в наличии</v>
      </c>
    </row>
    <row r="56" spans="1:17" ht="12" customHeight="1">
      <c r="A56" s="113" t="s">
        <v>68</v>
      </c>
      <c r="B56" s="114" t="s">
        <v>35</v>
      </c>
      <c r="C56" s="96">
        <v>350</v>
      </c>
      <c r="D56" s="96">
        <v>250</v>
      </c>
      <c r="E56" s="98" t="str">
        <f>IF(Вычисления!C56&lt;Вычисления!D56,IF(Вычисления!D56&gt;=MAX(Прайс!$E$4,Прайс!$E$5,Прайс!$E$6)+15,"1","0"),IF(Прайс!$E$6&gt;Прайс!$E$4,IF(Вычисления!C56&gt;=Прайс!$E$6+15,"1","0"),IF(Вычисления!C56&gt;=Прайс!$E$4+15,"1","0")))</f>
        <v>1</v>
      </c>
      <c r="F56" s="96" t="str">
        <f>IF(Вычисления!D56&gt;Вычисления!C56, IF(Прайс!$E$6&gt;Прайс!$E$4, IF(Вычисления!C56&gt;=SUM(Прайс!$E$4,Прайс!$E$5)+10,"1","0"), IF(Вычисления!C56&gt;=SUM(Прайс!$E$6,Прайс!$E$5)+10,"1","0")), IF(Прайс!$E$6&gt;Прайс!$E$4, IF(Вычисления!D56&gt;=SUM(Прайс!$E$4,Прайс!$E$5)+10,"1","0"), IF(Вычисления!D56&gt;=SUM(Прайс!$E$6,Прайс!$E$5)+10,"1","0")))</f>
        <v>1</v>
      </c>
      <c r="G56" s="96">
        <f t="shared" si="2"/>
        <v>2</v>
      </c>
      <c r="H56" s="97" t="str">
        <f t="shared" si="3"/>
        <v>нет</v>
      </c>
      <c r="I56" s="98" t="str">
        <f>IF(H56="да",ABS(C56-Прайс!$E$4)+ABS(Вычисления!D56+Прайс!$E$6-Прайс!$E$5),"9998")</f>
        <v>9998</v>
      </c>
      <c r="J56" s="111" t="str">
        <f t="array" ref="J56">IF(I56&gt;=9998,"Не подходит",IF(I56=MIN(IF($B$3:$B$118=B56,$I$3:$I$118,9999)),"Лучший вариант","Допустимый"))</f>
        <v>Не подходит</v>
      </c>
      <c r="K56" s="100">
        <f>INDEX(' остататок'!E:E,MATCH(Вычисления!A:A,' остататок'!A:A,0))</f>
        <v>1.8</v>
      </c>
      <c r="L56" s="101">
        <f>INDEX(' остататок'!F:F,MATCH(Вычисления!A:A,' остататок'!A:A,0))</f>
        <v>1.66</v>
      </c>
      <c r="M56" s="102">
        <f>INDEX(' остататок'!G:G,MATCH(Вычисления!A:A,' остататок'!A:A,0))</f>
        <v>1.54</v>
      </c>
      <c r="N56" s="103">
        <f>INDEX(' остататок'!H:H,MATCH(Вычисления!A:A,' остататок'!A:A,0))</f>
        <v>1.35</v>
      </c>
      <c r="O56" s="222">
        <f>INDEX(Прайс!D:D,MATCH(Вычисления!A:A,Прайс!B:B,0))</f>
        <v>0</v>
      </c>
      <c r="P56" s="104">
        <f>INDEX(' остататок'!D:D,MATCH(Вычисления!$A$3:$A$113,' остататок'!A:A,0))</f>
        <v>100</v>
      </c>
      <c r="Q56" s="105" t="str">
        <f>IF(Вычисления!$P56&gt;500,IF(O56&gt;P56,"нет в наличии","в наличии"),"нет в наличии")</f>
        <v>нет в наличии</v>
      </c>
    </row>
    <row r="57" spans="1:17" ht="12" customHeight="1">
      <c r="A57" s="113" t="s">
        <v>69</v>
      </c>
      <c r="B57" s="114" t="s">
        <v>35</v>
      </c>
      <c r="C57" s="96">
        <v>350</v>
      </c>
      <c r="D57" s="96">
        <v>300</v>
      </c>
      <c r="E57" s="98" t="str">
        <f>IF(Вычисления!C57&lt;Вычисления!D57,IF(Вычисления!D57&gt;=MAX(Прайс!$E$4,Прайс!$E$5,Прайс!$E$6)+15,"1","0"),IF(Прайс!$E$6&gt;Прайс!$E$4,IF(Вычисления!C57&gt;=Прайс!$E$6+15,"1","0"),IF(Вычисления!C57&gt;=Прайс!$E$4+15,"1","0")))</f>
        <v>1</v>
      </c>
      <c r="F57" s="96" t="str">
        <f>IF(Вычисления!D57&gt;Вычисления!C57, IF(Прайс!$E$6&gt;Прайс!$E$4, IF(Вычисления!C57&gt;=SUM(Прайс!$E$4,Прайс!$E$5)+10,"1","0"), IF(Вычисления!C57&gt;=SUM(Прайс!$E$6,Прайс!$E$5)+10,"1","0")), IF(Прайс!$E$6&gt;Прайс!$E$4, IF(Вычисления!D57&gt;=SUM(Прайс!$E$4,Прайс!$E$5)+10,"1","0"), IF(Вычисления!D57&gt;=SUM(Прайс!$E$6,Прайс!$E$5)+10,"1","0")))</f>
        <v>1</v>
      </c>
      <c r="G57" s="96">
        <f t="shared" si="2"/>
        <v>2</v>
      </c>
      <c r="H57" s="97" t="str">
        <f t="shared" si="3"/>
        <v>да</v>
      </c>
      <c r="I57" s="98">
        <f>IF(H57="да",ABS(C57+Прайс!$E$6-Прайс!$E$4)+ABS(Вычисления!D57+Прайс!$E$6-Прайс!$E$5),"9998")</f>
        <v>650</v>
      </c>
      <c r="J57" s="112" t="str">
        <f t="array" ref="J57">IF(I57&gt;=9998,"Не подходит",IF(I57=MIN(IF($B$3:$B$118=B57,$I$3:$I$118,9999)),"Лучший вариант","Допустимый"))</f>
        <v>Допустимый</v>
      </c>
      <c r="K57" s="100">
        <f>INDEX(' остататок'!E:E,MATCH(Вычисления!A:A,' остататок'!A:A,0))</f>
        <v>2.17</v>
      </c>
      <c r="L57" s="101">
        <f>INDEX(' остататок'!F:F,MATCH(Вычисления!A:A,' остататок'!A:A,0))</f>
        <v>2</v>
      </c>
      <c r="M57" s="102">
        <f>INDEX(' остататок'!G:G,MATCH(Вычисления!A:A,' остататок'!A:A,0))</f>
        <v>1.86</v>
      </c>
      <c r="N57" s="103">
        <f>INDEX(' остататок'!H:H,MATCH(Вычисления!A:A,' остататок'!A:A,0))</f>
        <v>1.63</v>
      </c>
      <c r="O57" s="222">
        <f>INDEX(Прайс!D:D,MATCH(Вычисления!A:A,Прайс!B:B,0))</f>
        <v>0</v>
      </c>
      <c r="P57" s="104">
        <f>INDEX(' остататок'!D:D,MATCH(Вычисления!$A$3:$A$113,' остататок'!A:A,0))</f>
        <v>105600</v>
      </c>
      <c r="Q57" s="105" t="str">
        <f>IF(Вычисления!$P57&gt;500,IF(O57&gt;P57,"нет в наличии","в наличии"),"нет в наличии")</f>
        <v>в наличии</v>
      </c>
    </row>
    <row r="58" spans="1:17" ht="12" customHeight="1">
      <c r="A58" s="113" t="s">
        <v>70</v>
      </c>
      <c r="B58" s="114" t="s">
        <v>35</v>
      </c>
      <c r="C58" s="96">
        <v>400</v>
      </c>
      <c r="D58" s="96">
        <v>300</v>
      </c>
      <c r="E58" s="98" t="str">
        <f>IF(Вычисления!C58&lt;Вычисления!D58,IF(Вычисления!D58&gt;=MAX(Прайс!$E$4,Прайс!$E$5,Прайс!$E$6)+15,"1","0"),IF(Прайс!$E$6&gt;Прайс!$E$4,IF(Вычисления!C58&gt;=Прайс!$E$6+15,"1","0"),IF(Вычисления!C58&gt;=Прайс!$E$4+15,"1","0")))</f>
        <v>1</v>
      </c>
      <c r="F58" s="96" t="str">
        <f>IF(Вычисления!D58&gt;Вычисления!C58, IF(Прайс!$E$6&gt;Прайс!$E$4, IF(Вычисления!C58&gt;=SUM(Прайс!$E$4,Прайс!$E$5)+10,"1","0"), IF(Вычисления!C58&gt;=SUM(Прайс!$E$6,Прайс!$E$5)+10,"1","0")), IF(Прайс!$E$6&gt;Прайс!$E$4, IF(Вычисления!D58&gt;=SUM(Прайс!$E$4,Прайс!$E$5)+10,"1","0"), IF(Вычисления!D58&gt;=SUM(Прайс!$E$6,Прайс!$E$5)+10,"1","0")))</f>
        <v>1</v>
      </c>
      <c r="G58" s="96">
        <f t="shared" si="2"/>
        <v>2</v>
      </c>
      <c r="H58" s="97" t="str">
        <f t="shared" si="3"/>
        <v>да</v>
      </c>
      <c r="I58" s="98">
        <f>IF(H58="да",ABS(C58+Прайс!$E$6-Прайс!$E$4)+ABS(Вычисления!D58+Прайс!$E$6-Прайс!$E$5),"9998")</f>
        <v>700</v>
      </c>
      <c r="J58" s="111" t="str">
        <f t="array" ref="J58">IF(I58&gt;=9998,"Не подходит",IF(I58=MIN(IF($B$3:$B$118=B58,$I$3:$I$118,9999)),"Лучший вариант","Допустимый"))</f>
        <v>Допустимый</v>
      </c>
      <c r="K58" s="100">
        <f>INDEX(' остататок'!E:E,MATCH(Вычисления!A:A,' остататок'!A:A,0))</f>
        <v>2.33</v>
      </c>
      <c r="L58" s="101">
        <f>INDEX(' остататок'!F:F,MATCH(Вычисления!A:A,' остататок'!A:A,0))</f>
        <v>2.15</v>
      </c>
      <c r="M58" s="102">
        <f>INDEX(' остататок'!G:G,MATCH(Вычисления!A:A,' остататок'!A:A,0))</f>
        <v>2</v>
      </c>
      <c r="N58" s="103">
        <f>INDEX(' остататок'!H:H,MATCH(Вычисления!A:A,' остататок'!A:A,0))</f>
        <v>1.75</v>
      </c>
      <c r="O58" s="222">
        <f>INDEX(Прайс!D:D,MATCH(Вычисления!A:A,Прайс!B:B,0))</f>
        <v>0</v>
      </c>
      <c r="P58" s="104">
        <f>INDEX(' остататок'!D:D,MATCH(Вычисления!$A$3:$A$113,' остататок'!A:A,0))</f>
        <v>47800</v>
      </c>
      <c r="Q58" s="105" t="str">
        <f>IF(Вычисления!$P58&gt;500,IF(O58&gt;P58,"нет в наличии","в наличии"),"нет в наличии")</f>
        <v>в наличии</v>
      </c>
    </row>
    <row r="59" spans="1:17" ht="12" customHeight="1">
      <c r="A59" s="113" t="s">
        <v>71</v>
      </c>
      <c r="B59" s="114" t="s">
        <v>35</v>
      </c>
      <c r="C59" s="96">
        <v>400</v>
      </c>
      <c r="D59" s="96">
        <v>350</v>
      </c>
      <c r="E59" s="98" t="str">
        <f>IF(Вычисления!C59&lt;Вычисления!D59,IF(Вычисления!D59&gt;=MAX(Прайс!$E$4,Прайс!$E$5,Прайс!$E$6)+15,"1","0"),IF(Прайс!$E$6&gt;Прайс!$E$4,IF(Вычисления!C59&gt;=Прайс!$E$6+15,"1","0"),IF(Вычисления!C59&gt;=Прайс!$E$4+15,"1","0")))</f>
        <v>1</v>
      </c>
      <c r="F59" s="96" t="str">
        <f>IF(Вычисления!D59&gt;Вычисления!C59, IF(Прайс!$E$6&gt;Прайс!$E$4, IF(Вычисления!C59&gt;=SUM(Прайс!$E$4,Прайс!$E$5)+10,"1","0"), IF(Вычисления!C59&gt;=SUM(Прайс!$E$6,Прайс!$E$5)+10,"1","0")), IF(Прайс!$E$6&gt;Прайс!$E$4, IF(Вычисления!D59&gt;=SUM(Прайс!$E$4,Прайс!$E$5)+10,"1","0"), IF(Вычисления!D59&gt;=SUM(Прайс!$E$6,Прайс!$E$5)+10,"1","0")))</f>
        <v>1</v>
      </c>
      <c r="G59" s="96">
        <f t="shared" si="2"/>
        <v>2</v>
      </c>
      <c r="H59" s="97" t="str">
        <f t="shared" si="3"/>
        <v>да</v>
      </c>
      <c r="I59" s="98">
        <f>IF(H59="да",ABS(C59+Прайс!$E$6-Прайс!$E$4)+ABS(Вычисления!D59+Прайс!$E$6-Прайс!$E$5),"9998")</f>
        <v>750</v>
      </c>
      <c r="J59" s="112" t="str">
        <f t="array" ref="J59">IF(I59&gt;=9998,"Не подходит",IF(I59=MIN(IF($B$3:$B$118=B59,$I$3:$I$118,9999)),"Лучший вариант","Допустимый"))</f>
        <v>Допустимый</v>
      </c>
      <c r="K59" s="100">
        <f>INDEX(' остататок'!E:E,MATCH(Вычисления!A:A,' остататок'!A:A,0))</f>
        <v>2.83</v>
      </c>
      <c r="L59" s="101">
        <f>INDEX(' остататок'!F:F,MATCH(Вычисления!A:A,' остататок'!A:A,0))</f>
        <v>2.62</v>
      </c>
      <c r="M59" s="102">
        <f>INDEX(' остататок'!G:G,MATCH(Вычисления!A:A,' остататок'!A:A,0))</f>
        <v>2.4300000000000002</v>
      </c>
      <c r="N59" s="103">
        <f>INDEX(' остататок'!H:H,MATCH(Вычисления!A:A,' остататок'!A:A,0))</f>
        <v>2.13</v>
      </c>
      <c r="O59" s="222">
        <f>INDEX(Прайс!D:D,MATCH(Вычисления!A:A,Прайс!B:B,0))</f>
        <v>0</v>
      </c>
      <c r="P59" s="104">
        <f>INDEX(' остататок'!D:D,MATCH(Вычисления!$A$3:$A$113,' остататок'!A:A,0))</f>
        <v>28400</v>
      </c>
      <c r="Q59" s="105" t="str">
        <f>IF(Вычисления!$P59&gt;500,IF(O59&gt;P59,"нет в наличии","в наличии"),"нет в наличии")</f>
        <v>в наличии</v>
      </c>
    </row>
    <row r="60" spans="1:17" ht="12" customHeight="1">
      <c r="A60" s="113" t="s">
        <v>72</v>
      </c>
      <c r="B60" s="114" t="s">
        <v>35</v>
      </c>
      <c r="C60" s="96">
        <v>450</v>
      </c>
      <c r="D60" s="96">
        <v>350</v>
      </c>
      <c r="E60" s="98" t="str">
        <f>IF(Вычисления!C60&lt;Вычисления!D60,IF(Вычисления!D60&gt;=MAX(Прайс!$E$4,Прайс!$E$5,Прайс!$E$6)+15,"1","0"),IF(Прайс!$E$6&gt;Прайс!$E$4,IF(Вычисления!C60&gt;=Прайс!$E$6+15,"1","0"),IF(Вычисления!C60&gt;=Прайс!$E$4+15,"1","0")))</f>
        <v>1</v>
      </c>
      <c r="F60" s="96" t="str">
        <f>IF(Вычисления!D60&gt;Вычисления!C60, IF(Прайс!$E$6&gt;Прайс!$E$4, IF(Вычисления!C60&gt;=SUM(Прайс!$E$4,Прайс!$E$5)+10,"1","0"), IF(Вычисления!C60&gt;=SUM(Прайс!$E$6,Прайс!$E$5)+10,"1","0")), IF(Прайс!$E$6&gt;Прайс!$E$4, IF(Вычисления!D60&gt;=SUM(Прайс!$E$4,Прайс!$E$5)+10,"1","0"), IF(Вычисления!D60&gt;=SUM(Прайс!$E$6,Прайс!$E$5)+10,"1","0")))</f>
        <v>1</v>
      </c>
      <c r="G60" s="96">
        <f t="shared" si="2"/>
        <v>2</v>
      </c>
      <c r="H60" s="97" t="str">
        <f t="shared" si="3"/>
        <v>да</v>
      </c>
      <c r="I60" s="98">
        <f>IF(H60="да",ABS(C60+Прайс!$E$6-Прайс!$E$4)+ABS(Вычисления!D60+Прайс!$E$6-Прайс!$E$5),"9998")</f>
        <v>800</v>
      </c>
      <c r="J60" s="111" t="str">
        <f t="array" ref="J60">IF(I60&gt;=9998,"Не подходит",IF(I60=MIN(IF($B$3:$B$118=B60,$I$3:$I$118,9999)),"Лучший вариант","Допустимый"))</f>
        <v>Допустимый</v>
      </c>
      <c r="K60" s="100">
        <f>INDEX(' остататок'!E:E,MATCH(Вычисления!A:A,' остататок'!A:A,0))</f>
        <v>3.08</v>
      </c>
      <c r="L60" s="101">
        <f>INDEX(' остататок'!F:F,MATCH(Вычисления!A:A,' остататок'!A:A,0))</f>
        <v>2.85</v>
      </c>
      <c r="M60" s="102">
        <f>INDEX(' остататок'!G:G,MATCH(Вычисления!A:A,' остататок'!A:A,0))</f>
        <v>2.64</v>
      </c>
      <c r="N60" s="103">
        <f>INDEX(' остататок'!H:H,MATCH(Вычисления!A:A,' остататок'!A:A,0))</f>
        <v>2.31</v>
      </c>
      <c r="O60" s="222">
        <f>INDEX(Прайс!D:D,MATCH(Вычисления!A:A,Прайс!B:B,0))</f>
        <v>0</v>
      </c>
      <c r="P60" s="104">
        <f>INDEX(' остататок'!D:D,MATCH(Вычисления!$A$3:$A$113,' остататок'!A:A,0))</f>
        <v>58770</v>
      </c>
      <c r="Q60" s="105" t="str">
        <f>IF(Вычисления!$P60&gt;500,IF(O60&gt;P60,"нет в наличии","в наличии"),"нет в наличии")</f>
        <v>в наличии</v>
      </c>
    </row>
    <row r="61" spans="1:17" ht="12" customHeight="1">
      <c r="A61" s="113" t="s">
        <v>73</v>
      </c>
      <c r="B61" s="114" t="s">
        <v>35</v>
      </c>
      <c r="C61" s="96">
        <v>500</v>
      </c>
      <c r="D61" s="96">
        <v>400</v>
      </c>
      <c r="E61" s="98" t="str">
        <f>IF(Вычисления!C61&lt;Вычисления!D61,IF(Вычисления!D61&gt;=MAX(Прайс!$E$4,Прайс!$E$5,Прайс!$E$6)+15,"1","0"),IF(Прайс!$E$6&gt;Прайс!$E$4,IF(Вычисления!C61&gt;=Прайс!$E$6+15,"1","0"),IF(Вычисления!C61&gt;=Прайс!$E$4+15,"1","0")))</f>
        <v>1</v>
      </c>
      <c r="F61" s="96" t="str">
        <f>IF(Вычисления!D61&gt;Вычисления!C61, IF(Прайс!$E$6&gt;Прайс!$E$4, IF(Вычисления!C61&gt;=SUM(Прайс!$E$4,Прайс!$E$5)+10,"1","0"), IF(Вычисления!C61&gt;=SUM(Прайс!$E$6,Прайс!$E$5)+10,"1","0")), IF(Прайс!$E$6&gt;Прайс!$E$4, IF(Вычисления!D61&gt;=SUM(Прайс!$E$4,Прайс!$E$5)+10,"1","0"), IF(Вычисления!D61&gt;=SUM(Прайс!$E$6,Прайс!$E$5)+10,"1","0")))</f>
        <v>1</v>
      </c>
      <c r="G61" s="96">
        <f t="shared" si="2"/>
        <v>2</v>
      </c>
      <c r="H61" s="97" t="str">
        <f t="shared" si="3"/>
        <v>да</v>
      </c>
      <c r="I61" s="98">
        <f>IF(H61="да",ABS(C61+Прайс!$E$6-Прайс!$E$4)+ABS(Вычисления!D61+Прайс!$E$6-Прайс!$E$5),"9998")</f>
        <v>900</v>
      </c>
      <c r="J61" s="112" t="str">
        <f t="array" ref="J61">IF(I61&gt;=9998,"Не подходит",IF(I61=MIN(IF($B$3:$B$118=B61,$I$3:$I$118,9999)),"Лучший вариант","Допустимый"))</f>
        <v>Допустимый</v>
      </c>
      <c r="K61" s="100">
        <f>INDEX(' остататок'!E:E,MATCH(Вычисления!A:A,' остататок'!A:A,0))</f>
        <v>3.97</v>
      </c>
      <c r="L61" s="101">
        <f>INDEX(' остататок'!F:F,MATCH(Вычисления!A:A,' остататок'!A:A,0))</f>
        <v>3.66</v>
      </c>
      <c r="M61" s="102">
        <f>INDEX(' остататок'!G:G,MATCH(Вычисления!A:A,' остататок'!A:A,0))</f>
        <v>3.4</v>
      </c>
      <c r="N61" s="103">
        <f>INDEX(' остататок'!H:H,MATCH(Вычисления!A:A,' остататок'!A:A,0))</f>
        <v>2.98</v>
      </c>
      <c r="O61" s="222">
        <f>INDEX(Прайс!D:D,MATCH(Вычисления!A:A,Прайс!B:B,0))</f>
        <v>0</v>
      </c>
      <c r="P61" s="108">
        <f>INDEX(' остататок'!D:D,MATCH(Вычисления!$A$3:$A$113,' остататок'!A:A,0))</f>
        <v>32200</v>
      </c>
      <c r="Q61" s="105" t="str">
        <f>IF(Вычисления!$P61&gt;500,IF(O61&gt;P61,"нет в наличии","в наличии"),"нет в наличии")</f>
        <v>в наличии</v>
      </c>
    </row>
    <row r="62" spans="1:17" ht="12" customHeight="1">
      <c r="A62" s="113" t="s">
        <v>413</v>
      </c>
      <c r="B62" s="114" t="s">
        <v>35</v>
      </c>
      <c r="C62" s="96">
        <v>150</v>
      </c>
      <c r="D62" s="96">
        <v>100</v>
      </c>
      <c r="E62" s="98" t="str">
        <f>IF(Вычисления!C62&lt;Вычисления!D62,IF(Вычисления!D62&gt;=MAX(Прайс!$E$4,Прайс!$E$5,Прайс!$E$6)+15,"1","0"),IF(Прайс!$E$6&gt;Прайс!$E$4,IF(Вычисления!C62&gt;=Прайс!$E$6+15,"1","0"),IF(Вычисления!C62&gt;=Прайс!$E$4+15,"1","0")))</f>
        <v>1</v>
      </c>
      <c r="F62" s="96" t="str">
        <f>IF(Вычисления!D62&gt;Вычисления!C62, IF(Прайс!$E$6&gt;Прайс!$E$4, IF(Вычисления!C62&gt;=SUM(Прайс!$E$4,Прайс!$E$5)+10,"1","0"), IF(Вычисления!C62&gt;=SUM(Прайс!$E$6,Прайс!$E$5)+10,"1","0")), IF(Прайс!$E$6&gt;Прайс!$E$4, IF(Вычисления!D62&gt;=SUM(Прайс!$E$4,Прайс!$E$5)+10,"1","0"), IF(Вычисления!D62&gt;=SUM(Прайс!$E$6,Прайс!$E$5)+10,"1","0")))</f>
        <v>1</v>
      </c>
      <c r="G62" s="96">
        <f t="shared" ref="G62:G63" si="6">F62+E62</f>
        <v>2</v>
      </c>
      <c r="H62" s="97" t="str">
        <f t="shared" ref="H62:H63" si="7">IF(Q62&lt;&gt;"нет в наличии",IF(G62=2,"да","нет"),"нет")</f>
        <v>да</v>
      </c>
      <c r="I62" s="98">
        <f>IF(H62="да",ABS(C62+Прайс!$E$6-Прайс!$E$4)+ABS(Вычисления!D62+Прайс!$E$6-Прайс!$E$5),"9998")</f>
        <v>250</v>
      </c>
      <c r="J62" s="112" t="str">
        <f t="array" ref="J62">IF(I62&gt;=9998,"Не подходит",IF(I62=MIN(IF($B$3:$B$118=B62,$I$3:$I$118,9999)),"Лучший вариант","Допустимый"))</f>
        <v>Допустимый</v>
      </c>
      <c r="K62" s="100">
        <f>INDEX(' остататок'!E:E,MATCH(Вычисления!A:A,' остататок'!A:A,0))</f>
        <v>0.82</v>
      </c>
      <c r="L62" s="101">
        <f>INDEX(' остататок'!F:F,MATCH(Вычисления!A:A,' остататок'!A:A,0))</f>
        <v>0.75</v>
      </c>
      <c r="M62" s="102">
        <f>INDEX(' остататок'!G:G,MATCH(Вычисления!A:A,' остататок'!A:A,0))</f>
        <v>0.7</v>
      </c>
      <c r="N62" s="103">
        <f>INDEX(' остататок'!H:H,MATCH(Вычисления!A:A,' остататок'!A:A,0))</f>
        <v>0.61</v>
      </c>
      <c r="O62" s="222">
        <f>INDEX(Прайс!D:D,MATCH(Вычисления!A:A,Прайс!B:B,0))</f>
        <v>0</v>
      </c>
      <c r="P62" s="108">
        <f>INDEX(' остататок'!D:D,MATCH(Вычисления!$A$3:$A$113,' остататок'!A:A,0))</f>
        <v>52700</v>
      </c>
      <c r="Q62" s="105" t="str">
        <f>IF(Вычисления!$P62&gt;500,IF(O62&gt;P62,"нет в наличии","в наличии"),"нет в наличии")</f>
        <v>в наличии</v>
      </c>
    </row>
    <row r="63" spans="1:17" ht="12" customHeight="1">
      <c r="A63" s="113" t="s">
        <v>414</v>
      </c>
      <c r="B63" s="114" t="s">
        <v>35</v>
      </c>
      <c r="C63" s="96">
        <v>100</v>
      </c>
      <c r="D63" s="96">
        <v>100</v>
      </c>
      <c r="E63" s="98" t="str">
        <f>IF(Вычисления!C63&lt;Вычисления!D63,IF(Вычисления!D63&gt;=MAX(Прайс!$E$4,Прайс!$E$5,Прайс!$E$6)+15,"1","0"),IF(Прайс!$E$6&gt;Прайс!$E$4,IF(Вычисления!C63&gt;=Прайс!$E$6+15,"1","0"),IF(Вычисления!C63&gt;=Прайс!$E$4+15,"1","0")))</f>
        <v>1</v>
      </c>
      <c r="F63" s="96" t="str">
        <f>IF(Вычисления!D63&gt;Вычисления!C63, IF(Прайс!$E$6&gt;Прайс!$E$4, IF(Вычисления!C63&gt;=SUM(Прайс!$E$4,Прайс!$E$5)+10,"1","0"), IF(Вычисления!C63&gt;=SUM(Прайс!$E$6,Прайс!$E$5)+10,"1","0")), IF(Прайс!$E$6&gt;Прайс!$E$4, IF(Вычисления!D63&gt;=SUM(Прайс!$E$4,Прайс!$E$5)+10,"1","0"), IF(Вычисления!D63&gt;=SUM(Прайс!$E$6,Прайс!$E$5)+10,"1","0")))</f>
        <v>1</v>
      </c>
      <c r="G63" s="96">
        <f t="shared" si="6"/>
        <v>2</v>
      </c>
      <c r="H63" s="97" t="str">
        <f t="shared" si="7"/>
        <v>да</v>
      </c>
      <c r="I63" s="98">
        <f>IF(H63="да",ABS(C63+Прайс!$E$6-Прайс!$E$4)+ABS(Вычисления!D63+Прайс!$E$6-Прайс!$E$5),"9998")</f>
        <v>200</v>
      </c>
      <c r="J63" s="112" t="str">
        <f t="array" ref="J63">IF(I63&gt;=9998,"Не подходит",IF(I63=MIN(IF($B$3:$B$118=B63,$I$3:$I$118,9999)),"Лучший вариант","Допустимый"))</f>
        <v>Лучший вариант</v>
      </c>
      <c r="K63" s="100">
        <f>INDEX(' остататок'!E:E,MATCH(Вычисления!A:A,' остататок'!A:A,0))</f>
        <v>0.72</v>
      </c>
      <c r="L63" s="101">
        <f>INDEX(' остататок'!F:F,MATCH(Вычисления!A:A,' остататок'!A:A,0))</f>
        <v>0.66</v>
      </c>
      <c r="M63" s="102">
        <f>INDEX(' остататок'!G:G,MATCH(Вычисления!A:A,' остататок'!A:A,0))</f>
        <v>0.61</v>
      </c>
      <c r="N63" s="103">
        <f>INDEX(' остататок'!H:H,MATCH(Вычисления!A:A,' остататок'!A:A,0))</f>
        <v>0.54</v>
      </c>
      <c r="O63" s="222">
        <f>INDEX(Прайс!D:D,MATCH(Вычисления!A:A,Прайс!B:B,0))</f>
        <v>0</v>
      </c>
      <c r="P63" s="108">
        <f>INDEX(' остататок'!D:D,MATCH(Вычисления!$A$3:$A$113,' остататок'!A:A,0))</f>
        <v>37950</v>
      </c>
      <c r="Q63" s="105" t="str">
        <f>IF(Вычисления!$P63&gt;500,IF(O63&gt;P63,"нет в наличии","в наличии"),"нет в наличии")</f>
        <v>в наличии</v>
      </c>
    </row>
    <row r="64" spans="1:17" ht="12" customHeight="1">
      <c r="A64" s="113" t="s">
        <v>74</v>
      </c>
      <c r="B64" s="114" t="s">
        <v>312</v>
      </c>
      <c r="C64" s="96">
        <v>200</v>
      </c>
      <c r="D64" s="96">
        <v>150</v>
      </c>
      <c r="E64" s="98" t="str">
        <f>IF(Вычисления!C64&lt;Вычисления!D64,IF(Вычисления!D64&gt;=MAX(Прайс!$E$4,Прайс!$E$5,Прайс!$E$6)+15,"1","0"),IF(Прайс!$E$6&gt;Прайс!$E$4,IF(Вычисления!C64&gt;=Прайс!$E$6+15,"1","0"),IF(Вычисления!C64&gt;=Прайс!$E$4+15,"1","0")))</f>
        <v>1</v>
      </c>
      <c r="F64" s="96" t="str">
        <f>IF(Вычисления!D64&gt;Вычисления!C64, IF(Прайс!$E$6&gt;Прайс!$E$4, IF(Вычисления!C64&gt;=SUM(Прайс!$E$4,Прайс!$E$5)+10,"1","0"), IF(Вычисления!C64&gt;=SUM(Прайс!$E$6,Прайс!$E$5)+10,"1","0")), IF(Прайс!$E$6&gt;Прайс!$E$4, IF(Вычисления!D64&gt;=SUM(Прайс!$E$4,Прайс!$E$5)+10,"1","0"), IF(Вычисления!D64&gt;=SUM(Прайс!$E$6,Прайс!$E$5)+10,"1","0")))</f>
        <v>1</v>
      </c>
      <c r="G64" s="96">
        <f t="shared" si="2"/>
        <v>2</v>
      </c>
      <c r="H64" s="97" t="str">
        <f t="shared" si="3"/>
        <v>да</v>
      </c>
      <c r="I64" s="98">
        <f>IF(H64="да",ABS(C64+Прайс!$E$6-Прайс!$E$4)+ABS(Вычисления!D64+Прайс!$E$6-Прайс!$E$5),"9998")</f>
        <v>350</v>
      </c>
      <c r="J64" s="99" t="str">
        <f t="array" ref="J64">IF(I64&gt;=9998,"Не подходит",IF(I64=MIN(IF($B$3:$B$118=B64,$I$3:$I$118,9999)),"Лучший вариант","Допустимый"))</f>
        <v>Лучший вариант</v>
      </c>
      <c r="K64" s="118">
        <f>INDEX(' остататок'!E:E,MATCH(Вычисления!A:A,' остататок'!A:A,0))</f>
        <v>2.6</v>
      </c>
      <c r="L64" s="119">
        <f>INDEX(' остататок'!F:F,MATCH(Вычисления!A:A,' остататок'!A:A,0))</f>
        <v>2.4</v>
      </c>
      <c r="M64" s="120">
        <f>INDEX(' остататок'!G:G,MATCH(Вычисления!A:A,' остататок'!A:A,0))</f>
        <v>2.2999999999999998</v>
      </c>
      <c r="N64" s="120">
        <f>INDEX(' остататок'!H:H,MATCH(Вычисления!A:A,' остататок'!A:A,0))</f>
        <v>2.2999999999999998</v>
      </c>
      <c r="O64" s="222">
        <f>INDEX(Прайс!D:D,MATCH(Вычисления!A:A,Прайс!B:B,0))</f>
        <v>0</v>
      </c>
      <c r="P64" s="104">
        <f>INDEX(' остататок'!D:D,MATCH(Вычисления!$A$3:$A$113,' остататок'!A:A,0))</f>
        <v>1200</v>
      </c>
      <c r="Q64" s="105" t="str">
        <f>IF(Вычисления!$P64&gt;500,IF(O64&gt;P64,"нет в наличии","в наличии"),"нет в наличии")</f>
        <v>в наличии</v>
      </c>
    </row>
    <row r="65" spans="1:17" ht="12" customHeight="1">
      <c r="A65" s="113" t="s">
        <v>75</v>
      </c>
      <c r="B65" s="114" t="s">
        <v>312</v>
      </c>
      <c r="C65" s="96">
        <v>250</v>
      </c>
      <c r="D65" s="96">
        <v>150</v>
      </c>
      <c r="E65" s="98" t="str">
        <f>IF(Вычисления!C65&lt;Вычисления!D65,IF(Вычисления!D65&gt;=MAX(Прайс!$E$4,Прайс!$E$5,Прайс!$E$6)+15,"1","0"),IF(Прайс!$E$6&gt;Прайс!$E$4,IF(Вычисления!C65&gt;=Прайс!$E$6+15,"1","0"),IF(Вычисления!C65&gt;=Прайс!$E$4+15,"1","0")))</f>
        <v>1</v>
      </c>
      <c r="F65" s="96" t="str">
        <f>IF(Вычисления!D65&gt;Вычисления!C65, IF(Прайс!$E$6&gt;Прайс!$E$4, IF(Вычисления!C65&gt;=SUM(Прайс!$E$4,Прайс!$E$5)+10,"1","0"), IF(Вычисления!C65&gt;=SUM(Прайс!$E$6,Прайс!$E$5)+10,"1","0")), IF(Прайс!$E$6&gt;Прайс!$E$4, IF(Вычисления!D65&gt;=SUM(Прайс!$E$4,Прайс!$E$5)+10,"1","0"), IF(Вычисления!D65&gt;=SUM(Прайс!$E$6,Прайс!$E$5)+10,"1","0")))</f>
        <v>1</v>
      </c>
      <c r="G65" s="96">
        <f t="shared" si="2"/>
        <v>2</v>
      </c>
      <c r="H65" s="97" t="str">
        <f t="shared" si="3"/>
        <v>да</v>
      </c>
      <c r="I65" s="98">
        <f>IF(H65="да",ABS(C65+Прайс!$E$6-Прайс!$E$4)+ABS(Вычисления!D65+Прайс!$E$6-Прайс!$E$5),"9998")</f>
        <v>400</v>
      </c>
      <c r="J65" s="112" t="str">
        <f t="array" ref="J65">IF(I65&gt;=9998,"Не подходит",IF(I65=MIN(IF($B$3:$B$118=B65,$I$3:$I$118,9999)),"Лучший вариант","Допустимый"))</f>
        <v>Допустимый</v>
      </c>
      <c r="K65" s="121">
        <f>INDEX(' остататок'!E:E,MATCH(Вычисления!A:A,' остататок'!A:A,0))</f>
        <v>2.85</v>
      </c>
      <c r="L65" s="122">
        <f>INDEX(' остататок'!F:F,MATCH(Вычисления!A:A,' остататок'!A:A,0))</f>
        <v>2.65</v>
      </c>
      <c r="M65" s="123">
        <f>INDEX(' остататок'!G:G,MATCH(Вычисления!A:A,' остататок'!A:A,0))</f>
        <v>2.52</v>
      </c>
      <c r="N65" s="123">
        <f>INDEX(' остататок'!H:H,MATCH(Вычисления!A:A,' остататок'!A:A,0))</f>
        <v>2.52</v>
      </c>
      <c r="O65" s="222">
        <f>INDEX(Прайс!D:D,MATCH(Вычисления!A:A,Прайс!B:B,0))</f>
        <v>0</v>
      </c>
      <c r="P65" s="108">
        <f>INDEX(' остататок'!D:D,MATCH(Вычисления!$A$3:$A$113,' остататок'!A:A,0))</f>
        <v>1850</v>
      </c>
      <c r="Q65" s="105" t="str">
        <f>IF(Вычисления!$P65&gt;500,IF(O65&gt;P65,"нет в наличии","в наличии"),"нет в наличии")</f>
        <v>в наличии</v>
      </c>
    </row>
    <row r="66" spans="1:17" ht="12" customHeight="1">
      <c r="A66" s="113" t="s">
        <v>76</v>
      </c>
      <c r="B66" s="114" t="s">
        <v>312</v>
      </c>
      <c r="C66" s="96">
        <v>260</v>
      </c>
      <c r="D66" s="96">
        <v>180</v>
      </c>
      <c r="E66" s="98" t="str">
        <f>IF(Вычисления!C66&lt;Вычисления!D66,IF(Вычисления!D66&gt;=MAX(Прайс!$E$4,Прайс!$E$5,Прайс!$E$6)+15,"1","0"),IF(Прайс!$E$6&gt;Прайс!$E$4,IF(Вычисления!C66&gt;=Прайс!$E$6+15,"1","0"),IF(Вычисления!C66&gt;=Прайс!$E$4+15,"1","0")))</f>
        <v>1</v>
      </c>
      <c r="F66" s="96" t="str">
        <f>IF(Вычисления!D66&gt;Вычисления!C66, IF(Прайс!$E$6&gt;Прайс!$E$4, IF(Вычисления!C66&gt;=SUM(Прайс!$E$4,Прайс!$E$5)+10,"1","0"), IF(Вычисления!C66&gt;=SUM(Прайс!$E$6,Прайс!$E$5)+10,"1","0")), IF(Прайс!$E$6&gt;Прайс!$E$4, IF(Вычисления!D66&gt;=SUM(Прайс!$E$4,Прайс!$E$5)+10,"1","0"), IF(Вычисления!D66&gt;=SUM(Прайс!$E$6,Прайс!$E$5)+10,"1","0")))</f>
        <v>1</v>
      </c>
      <c r="G66" s="96">
        <f t="shared" si="2"/>
        <v>2</v>
      </c>
      <c r="H66" s="97" t="str">
        <f t="shared" si="3"/>
        <v>да</v>
      </c>
      <c r="I66" s="98">
        <f>IF(H66="да",ABS(C66+Прайс!$E$6-Прайс!$E$4)+ABS(Вычисления!D66+Прайс!$E$6-Прайс!$E$5),"9998")</f>
        <v>440</v>
      </c>
      <c r="J66" s="111" t="str">
        <f t="array" ref="J66">IF(I66&gt;=9998,"Не подходит",IF(I66=MIN(IF($B$3:$B$118=B66,$I$3:$I$118,9999)),"Лучший вариант","Допустимый"))</f>
        <v>Допустимый</v>
      </c>
      <c r="K66" s="121">
        <f>INDEX(' остататок'!E:E,MATCH(Вычисления!A:A,' остататок'!A:A,0))</f>
        <v>3.4</v>
      </c>
      <c r="L66" s="122">
        <f>INDEX(' остататок'!F:F,MATCH(Вычисления!A:A,' остататок'!A:A,0))</f>
        <v>3.15</v>
      </c>
      <c r="M66" s="123">
        <f>INDEX(' остататок'!G:G,MATCH(Вычисления!A:A,' остататок'!A:A,0))</f>
        <v>3.05</v>
      </c>
      <c r="N66" s="123">
        <f>INDEX(' остататок'!H:H,MATCH(Вычисления!A:A,' остататок'!A:A,0))</f>
        <v>3.05</v>
      </c>
      <c r="O66" s="222">
        <f>INDEX(Прайс!D:D,MATCH(Вычисления!A:A,Прайс!B:B,0))</f>
        <v>0</v>
      </c>
      <c r="P66" s="104">
        <f>INDEX(' остататок'!D:D,MATCH(Вычисления!$A$3:$A$113,' остататок'!A:A,0))</f>
        <v>750</v>
      </c>
      <c r="Q66" s="105" t="str">
        <f>IF(Вычисления!$P66&gt;500,IF(O66&gt;P66,"нет в наличии","в наличии"),"нет в наличии")</f>
        <v>в наличии</v>
      </c>
    </row>
    <row r="67" spans="1:17" ht="12" customHeight="1">
      <c r="A67" s="113" t="s">
        <v>77</v>
      </c>
      <c r="B67" s="114" t="s">
        <v>312</v>
      </c>
      <c r="C67" s="96">
        <v>200</v>
      </c>
      <c r="D67" s="96">
        <v>200</v>
      </c>
      <c r="E67" s="98" t="str">
        <f>IF(Вычисления!C67&lt;Вычисления!D67,IF(Вычисления!D67&gt;=MAX(Прайс!$E$4,Прайс!$E$5,Прайс!$E$6)+15,"1","0"),IF(Прайс!$E$6&gt;Прайс!$E$4,IF(Вычисления!C67&gt;=Прайс!$E$6+15,"1","0"),IF(Вычисления!C67&gt;=Прайс!$E$4+15,"1","0")))</f>
        <v>1</v>
      </c>
      <c r="F67" s="96" t="str">
        <f>IF(Вычисления!D67&gt;Вычисления!C67, IF(Прайс!$E$6&gt;Прайс!$E$4, IF(Вычисления!C67&gt;=SUM(Прайс!$E$4,Прайс!$E$5)+10,"1","0"), IF(Вычисления!C67&gt;=SUM(Прайс!$E$6,Прайс!$E$5)+10,"1","0")), IF(Прайс!$E$6&gt;Прайс!$E$4, IF(Вычисления!D67&gt;=SUM(Прайс!$E$4,Прайс!$E$5)+10,"1","0"), IF(Вычисления!D67&gt;=SUM(Прайс!$E$6,Прайс!$E$5)+10,"1","0")))</f>
        <v>1</v>
      </c>
      <c r="G67" s="96">
        <f t="shared" si="2"/>
        <v>2</v>
      </c>
      <c r="H67" s="97" t="str">
        <f t="shared" si="3"/>
        <v>да</v>
      </c>
      <c r="I67" s="98">
        <f>IF(H67="да",ABS(C67+Прайс!$E$6-Прайс!$E$4)+ABS(Вычисления!D67+Прайс!$E$6-Прайс!$E$5),"9998")</f>
        <v>400</v>
      </c>
      <c r="J67" s="112" t="str">
        <f t="array" ref="J67">IF(I67&gt;=9998,"Не подходит",IF(I67=MIN(IF($B$3:$B$118=B67,$I$3:$I$118,9999)),"Лучший вариант","Допустимый"))</f>
        <v>Допустимый</v>
      </c>
      <c r="K67" s="121">
        <f>INDEX(' остататок'!E:E,MATCH(Вычисления!A:A,' остататок'!A:A,0))</f>
        <v>2.9</v>
      </c>
      <c r="L67" s="122">
        <f>INDEX(' остататок'!F:F,MATCH(Вычисления!A:A,' остататок'!A:A,0))</f>
        <v>2.7</v>
      </c>
      <c r="M67" s="123">
        <f>INDEX(' остататок'!G:G,MATCH(Вычисления!A:A,' остататок'!A:A,0))</f>
        <v>2.6</v>
      </c>
      <c r="N67" s="123">
        <f>INDEX(' остататок'!H:H,MATCH(Вычисления!A:A,' остататок'!A:A,0))</f>
        <v>2.6</v>
      </c>
      <c r="O67" s="222">
        <f>INDEX(Прайс!D:D,MATCH(Вычисления!A:A,Прайс!B:B,0))</f>
        <v>0</v>
      </c>
      <c r="P67" s="108">
        <f>INDEX(' остататок'!D:D,MATCH(Вычисления!$A$3:$A$113,' остататок'!A:A,0))</f>
        <v>1000</v>
      </c>
      <c r="Q67" s="105" t="str">
        <f>IF(Вычисления!$P67&gt;500,IF(O67&gt;P67,"нет в наличии","в наличии"),"нет в наличии")</f>
        <v>в наличии</v>
      </c>
    </row>
    <row r="68" spans="1:17" ht="12" customHeight="1">
      <c r="A68" s="113" t="s">
        <v>78</v>
      </c>
      <c r="B68" s="114" t="s">
        <v>313</v>
      </c>
      <c r="C68" s="96">
        <v>350</v>
      </c>
      <c r="D68" s="96">
        <v>250</v>
      </c>
      <c r="E68" s="98" t="str">
        <f>IF(Вычисления!C68&lt;Вычисления!D68,IF(Вычисления!D68&gt;=MAX(Прайс!$E$4,Прайс!$E$5,Прайс!$E$6)+15,"1","0"),IF(Прайс!$E$6&gt;Прайс!$E$4,IF(Вычисления!C68&gt;=Прайс!$E$6+15,"1","0"),IF(Вычисления!C68&gt;=Прайс!$E$4+15,"1","0")))</f>
        <v>1</v>
      </c>
      <c r="F68" s="96" t="str">
        <f>IF(Вычисления!D68&gt;Вычисления!C68, IF(Прайс!$E$6&gt;Прайс!$E$4, IF(Вычисления!C68&gt;=SUM(Прайс!$E$4,Прайс!$E$5)+10,"1","0"), IF(Вычисления!C68&gt;=SUM(Прайс!$E$6,Прайс!$E$5)+10,"1","0")), IF(Прайс!$E$6&gt;Прайс!$E$4, IF(Вычисления!D68&gt;=SUM(Прайс!$E$4,Прайс!$E$5)+10,"1","0"), IF(Вычисления!D68&gt;=SUM(Прайс!$E$6,Прайс!$E$5)+10,"1","0")))</f>
        <v>1</v>
      </c>
      <c r="G68" s="96">
        <f t="shared" si="2"/>
        <v>2</v>
      </c>
      <c r="H68" s="97" t="str">
        <f t="shared" si="3"/>
        <v>да</v>
      </c>
      <c r="I68" s="98">
        <f>IF(H68="да",ABS(C68+Прайс!$E$6-Прайс!$E$4)+ABS(Вычисления!D68+Прайс!$E$6-Прайс!$E$5),"9998")</f>
        <v>600</v>
      </c>
      <c r="J68" s="111" t="str">
        <f t="array" ref="J68">IF(I68&gt;=9998,"Не подходит",IF(I68=MIN(IF($B$3:$B$118=B68,$I$3:$I$118,9999)),"Лучший вариант","Допустимый"))</f>
        <v>Допустимый</v>
      </c>
      <c r="K68" s="121">
        <f>INDEX(' остататок'!E:E,MATCH(Вычисления!A:A,' остататок'!A:A,0))</f>
        <v>4.8499999999999996</v>
      </c>
      <c r="L68" s="122">
        <f>INDEX(' остататок'!F:F,MATCH(Вычисления!A:A,' остататок'!A:A,0))</f>
        <v>4.6500000000000004</v>
      </c>
      <c r="M68" s="123">
        <f>INDEX(' остататок'!G:G,MATCH(Вычисления!A:A,' остататок'!A:A,0))</f>
        <v>4.29</v>
      </c>
      <c r="N68" s="123">
        <f>INDEX(' остататок'!H:H,MATCH(Вычисления!A:A,' остататок'!A:A,0))</f>
        <v>4.29</v>
      </c>
      <c r="O68" s="222">
        <f>INDEX(Прайс!D:D,MATCH(Вычисления!A:A,Прайс!B:B,0))</f>
        <v>0</v>
      </c>
      <c r="P68" s="104">
        <f>INDEX(' остататок'!D:D,MATCH(Вычисления!$A$3:$A$113,' остататок'!A:A,0))</f>
        <v>7150</v>
      </c>
      <c r="Q68" s="105" t="str">
        <f>IF(Вычисления!$P68&gt;500,IF(O68&gt;P68,"нет в наличии","в наличии"),"нет в наличии")</f>
        <v>в наличии</v>
      </c>
    </row>
    <row r="69" spans="1:17" ht="12" customHeight="1">
      <c r="A69" s="113" t="s">
        <v>79</v>
      </c>
      <c r="B69" s="114" t="s">
        <v>313</v>
      </c>
      <c r="C69" s="96">
        <v>500</v>
      </c>
      <c r="D69" s="96">
        <v>400</v>
      </c>
      <c r="E69" s="98" t="str">
        <f>IF(Вычисления!C69&lt;Вычисления!D69,IF(Вычисления!D69&gt;=MAX(Прайс!$E$4,Прайс!$E$5,Прайс!$E$6)+15,"1","0"),IF(Прайс!$E$6&gt;Прайс!$E$4,IF(Вычисления!C69&gt;=Прайс!$E$6+15,"1","0"),IF(Вычисления!C69&gt;=Прайс!$E$4+15,"1","0")))</f>
        <v>1</v>
      </c>
      <c r="F69" s="96" t="str">
        <f>IF(Вычисления!D69&gt;Вычисления!C69, IF(Прайс!$E$6&gt;Прайс!$E$4, IF(Вычисления!C69&gt;=SUM(Прайс!$E$4,Прайс!$E$5)+10,"1","0"), IF(Вычисления!C69&gt;=SUM(Прайс!$E$6,Прайс!$E$5)+10,"1","0")), IF(Прайс!$E$6&gt;Прайс!$E$4, IF(Вычисления!D69&gt;=SUM(Прайс!$E$4,Прайс!$E$5)+10,"1","0"), IF(Вычисления!D69&gt;=SUM(Прайс!$E$6,Прайс!$E$5)+10,"1","0")))</f>
        <v>1</v>
      </c>
      <c r="G69" s="96">
        <f t="shared" si="2"/>
        <v>2</v>
      </c>
      <c r="H69" s="97" t="str">
        <f t="shared" si="3"/>
        <v>да</v>
      </c>
      <c r="I69" s="98">
        <f>IF(H69="да",ABS(C69+Прайс!$E$6-Прайс!$E$4)+ABS(Вычисления!D69+Прайс!$E$6-Прайс!$E$5),"9998")</f>
        <v>900</v>
      </c>
      <c r="J69" s="112" t="str">
        <f t="array" ref="J69">IF(I69&gt;=9998,"Не подходит",IF(I69=MIN(IF($B$3:$B$118=B69,$I$3:$I$118,9999)),"Лучший вариант","Допустимый"))</f>
        <v>Допустимый</v>
      </c>
      <c r="K69" s="121">
        <f>INDEX(' остататок'!E:E,MATCH(Вычисления!A:A,' остататок'!A:A,0))</f>
        <v>9.1</v>
      </c>
      <c r="L69" s="122">
        <f>INDEX(' остататок'!F:F,MATCH(Вычисления!A:A,' остататок'!A:A,0))</f>
        <v>8.4600000000000009</v>
      </c>
      <c r="M69" s="123">
        <f>INDEX(' остататок'!G:G,MATCH(Вычисления!A:A,' остататок'!A:A,0))</f>
        <v>7.93</v>
      </c>
      <c r="N69" s="123">
        <f>INDEX(' остататок'!H:H,MATCH(Вычисления!A:A,' остататок'!A:A,0))</f>
        <v>7.93</v>
      </c>
      <c r="O69" s="222">
        <f>INDEX(Прайс!D:D,MATCH(Вычисления!A:A,Прайс!B:B,0))</f>
        <v>0</v>
      </c>
      <c r="P69" s="108">
        <f>INDEX(' остататок'!D:D,MATCH(Вычисления!$A$3:$A$113,' остататок'!A:A,0))</f>
        <v>4300</v>
      </c>
      <c r="Q69" s="105" t="str">
        <f>IF(Вычисления!$P69&gt;500,IF(O69&gt;P69,"нет в наличии","в наличии"),"нет в наличии")</f>
        <v>в наличии</v>
      </c>
    </row>
    <row r="70" spans="1:17" ht="12" customHeight="1">
      <c r="A70" s="113" t="s">
        <v>80</v>
      </c>
      <c r="B70" s="114" t="s">
        <v>313</v>
      </c>
      <c r="C70" s="96">
        <v>600</v>
      </c>
      <c r="D70" s="96">
        <v>500</v>
      </c>
      <c r="E70" s="98" t="str">
        <f>IF(Вычисления!C70&lt;Вычисления!D70,IF(Вычисления!D70&gt;=MAX(Прайс!$E$4,Прайс!$E$5,Прайс!$E$6)+15,"1","0"),IF(Прайс!$E$6&gt;Прайс!$E$4,IF(Вычисления!C70&gt;=Прайс!$E$6+15,"1","0"),IF(Вычисления!C70&gt;=Прайс!$E$4+15,"1","0")))</f>
        <v>1</v>
      </c>
      <c r="F70" s="96" t="str">
        <f>IF(Вычисления!D70&gt;Вычисления!C70, IF(Прайс!$E$6&gt;Прайс!$E$4, IF(Вычисления!C70&gt;=SUM(Прайс!$E$4,Прайс!$E$5)+10,"1","0"), IF(Вычисления!C70&gt;=SUM(Прайс!$E$6,Прайс!$E$5)+10,"1","0")), IF(Прайс!$E$6&gt;Прайс!$E$4, IF(Вычисления!D70&gt;=SUM(Прайс!$E$4,Прайс!$E$5)+10,"1","0"), IF(Вычисления!D70&gt;=SUM(Прайс!$E$6,Прайс!$E$5)+10,"1","0")))</f>
        <v>1</v>
      </c>
      <c r="G70" s="96">
        <f t="shared" ref="G70:G91" si="8">F70+E70</f>
        <v>2</v>
      </c>
      <c r="H70" s="97" t="str">
        <f t="shared" ref="H70:H91" si="9">IF(Q70&lt;&gt;"нет в наличии",IF(G70=2,"да","нет"),"нет")</f>
        <v>да</v>
      </c>
      <c r="I70" s="98">
        <f>IF(H70="да",ABS(C70+Прайс!$E$6-Прайс!$E$4)+ABS(Вычисления!D70+Прайс!$E$6-Прайс!$E$5),"9998")</f>
        <v>1100</v>
      </c>
      <c r="J70" s="111" t="str">
        <f t="array" ref="J70">IF(I70&gt;=9998,"Не подходит",IF(I70=MIN(IF($B$3:$B$118=B70,$I$3:$I$118,9999)),"Лучший вариант","Допустимый"))</f>
        <v>Допустимый</v>
      </c>
      <c r="K70" s="121">
        <f>INDEX(' остататок'!E:E,MATCH(Вычисления!A:A,' остататок'!A:A,0))</f>
        <v>12.4</v>
      </c>
      <c r="L70" s="122">
        <f>INDEX(' остататок'!F:F,MATCH(Вычисления!A:A,' остататок'!A:A,0))</f>
        <v>11.95</v>
      </c>
      <c r="M70" s="123">
        <f>INDEX(' остататок'!G:G,MATCH(Вычисления!A:A,' остататок'!A:A,0))</f>
        <v>10.9</v>
      </c>
      <c r="N70" s="123">
        <f>INDEX(' остататок'!H:H,MATCH(Вычисления!A:A,' остататок'!A:A,0))</f>
        <v>10.9</v>
      </c>
      <c r="O70" s="222">
        <f>INDEX(Прайс!D:D,MATCH(Вычисления!A:A,Прайс!B:B,0))</f>
        <v>0</v>
      </c>
      <c r="P70" s="104">
        <f>INDEX(' остататок'!D:D,MATCH(Вычисления!$A$3:$A$113,' остататок'!A:A,0))</f>
        <v>750</v>
      </c>
      <c r="Q70" s="105" t="str">
        <f>IF(Вычисления!$P70&gt;500,IF(O70&gt;P70,"нет в наличии","в наличии"),"нет в наличии")</f>
        <v>в наличии</v>
      </c>
    </row>
    <row r="71" spans="1:17" ht="12" customHeight="1">
      <c r="A71" s="113" t="s">
        <v>291</v>
      </c>
      <c r="B71" s="114" t="s">
        <v>313</v>
      </c>
      <c r="C71" s="96">
        <v>450</v>
      </c>
      <c r="D71" s="96">
        <v>350</v>
      </c>
      <c r="E71" s="98" t="str">
        <f>IF(Вычисления!C71&lt;Вычисления!D71,IF(Вычисления!D71&gt;=MAX(Прайс!$E$4,Прайс!$E$5,Прайс!$E$6)+15,"1","0"),IF(Прайс!$E$6&gt;Прайс!$E$4,IF(Вычисления!C71&gt;=Прайс!$E$6+15,"1","0"),IF(Вычисления!C71&gt;=Прайс!$E$4+15,"1","0")))</f>
        <v>1</v>
      </c>
      <c r="F71" s="96" t="str">
        <f>IF(Вычисления!D71&gt;Вычисления!C71, IF(Прайс!$E$6&gt;Прайс!$E$4, IF(Вычисления!C71&gt;=SUM(Прайс!$E$4,Прайс!$E$5)+10,"1","0"), IF(Вычисления!C71&gt;=SUM(Прайс!$E$6,Прайс!$E$5)+10,"1","0")), IF(Прайс!$E$6&gt;Прайс!$E$4, IF(Вычисления!D71&gt;=SUM(Прайс!$E$4,Прайс!$E$5)+10,"1","0"), IF(Вычисления!D71&gt;=SUM(Прайс!$E$6,Прайс!$E$5)+10,"1","0")))</f>
        <v>1</v>
      </c>
      <c r="G71" s="96">
        <f t="shared" si="8"/>
        <v>2</v>
      </c>
      <c r="H71" s="97" t="str">
        <f t="shared" si="9"/>
        <v>да</v>
      </c>
      <c r="I71" s="98">
        <f>IF(H71="да",ABS(C71+Прайс!$E$6-Прайс!$E$4)+ABS(Вычисления!D71+Прайс!$E$6-Прайс!$E$5),"9998")</f>
        <v>800</v>
      </c>
      <c r="J71" s="111" t="str">
        <f t="array" ref="J71">IF(I71&gt;=9998,"Не подходит",IF(I71=MIN(IF($B$3:$B$118=B71,$I$3:$I$118,9999)),"Лучший вариант","Допустимый"))</f>
        <v>Допустимый</v>
      </c>
      <c r="K71" s="121">
        <f>INDEX(' остататок'!E:E,MATCH(Вычисления!A:A,' остататок'!A:A,0))</f>
        <v>7.32</v>
      </c>
      <c r="L71" s="122">
        <f>INDEX(' остататок'!F:F,MATCH(Вычисления!A:A,' остататок'!A:A,0))</f>
        <v>6.84</v>
      </c>
      <c r="M71" s="123">
        <f>INDEX(' остататок'!G:G,MATCH(Вычисления!A:A,' остататок'!A:A,0))</f>
        <v>6.4</v>
      </c>
      <c r="N71" s="123">
        <f>INDEX(' остататок'!H:H,MATCH(Вычисления!A:A,' остататок'!A:A,0))</f>
        <v>6.4</v>
      </c>
      <c r="O71" s="222">
        <f>INDEX(Прайс!D:D,MATCH(Вычисления!A:A,Прайс!B:B,0))</f>
        <v>0</v>
      </c>
      <c r="P71" s="104">
        <f>INDEX(' остататок'!D:D,MATCH(Вычисления!$A$3:$A$113,' остататок'!A:A,0))</f>
        <v>2000</v>
      </c>
      <c r="Q71" s="105" t="str">
        <f>IF(Вычисления!$P71&gt;500,IF(O71&gt;P71,"нет в наличии","в наличии"),"нет в наличии")</f>
        <v>в наличии</v>
      </c>
    </row>
    <row r="72" spans="1:17" ht="12" customHeight="1">
      <c r="A72" s="113" t="s">
        <v>293</v>
      </c>
      <c r="B72" s="114" t="s">
        <v>313</v>
      </c>
      <c r="C72" s="96">
        <v>400</v>
      </c>
      <c r="D72" s="96">
        <v>300</v>
      </c>
      <c r="E72" s="98" t="str">
        <f>IF(Вычисления!C72&lt;Вычисления!D72,IF(Вычисления!D72&gt;=MAX(Прайс!$E$4,Прайс!$E$5,Прайс!$E$6)+15,"1","0"),IF(Прайс!$E$6&gt;Прайс!$E$4,IF(Вычисления!C72&gt;=Прайс!$E$6+15,"1","0"),IF(Вычисления!C72&gt;=Прайс!$E$4+15,"1","0")))</f>
        <v>1</v>
      </c>
      <c r="F72" s="96" t="str">
        <f>IF(Вычисления!D72&gt;Вычисления!C72, IF(Прайс!$E$6&gt;Прайс!$E$4, IF(Вычисления!C72&gt;=SUM(Прайс!$E$4,Прайс!$E$5)+10,"1","0"), IF(Вычисления!C72&gt;=SUM(Прайс!$E$6,Прайс!$E$5)+10,"1","0")), IF(Прайс!$E$6&gt;Прайс!$E$4, IF(Вычисления!D72&gt;=SUM(Прайс!$E$4,Прайс!$E$5)+10,"1","0"), IF(Вычисления!D72&gt;=SUM(Прайс!$E$6,Прайс!$E$5)+10,"1","0")))</f>
        <v>1</v>
      </c>
      <c r="G72" s="96">
        <f t="shared" si="8"/>
        <v>2</v>
      </c>
      <c r="H72" s="97" t="str">
        <f t="shared" si="9"/>
        <v>да</v>
      </c>
      <c r="I72" s="98">
        <f>IF(H72="да",ABS(C72+Прайс!$E$6-Прайс!$E$4)+ABS(Вычисления!D72+Прайс!$E$6-Прайс!$E$5),"9998")</f>
        <v>700</v>
      </c>
      <c r="J72" s="111" t="str">
        <f t="array" ref="J72">IF(I72&gt;=9998,"Не подходит",IF(I72=MIN(IF($B$3:$B$118=B72,$I$3:$I$118,9999)),"Лучший вариант","Допустимый"))</f>
        <v>Допустимый</v>
      </c>
      <c r="K72" s="121">
        <f>INDEX(' остататок'!E:E,MATCH(Вычисления!A:A,' остататок'!A:A,0))</f>
        <v>5.7</v>
      </c>
      <c r="L72" s="122">
        <f>INDEX(' остататок'!F:F,MATCH(Вычисления!A:A,' остататок'!A:A,0))</f>
        <v>5.29</v>
      </c>
      <c r="M72" s="123">
        <f>INDEX(' остататок'!G:G,MATCH(Вычисления!A:A,' остататок'!A:A,0))</f>
        <v>4.95</v>
      </c>
      <c r="N72" s="123">
        <f>INDEX(' остататок'!H:H,MATCH(Вычисления!A:A,' остататок'!A:A,0))</f>
        <v>4.95</v>
      </c>
      <c r="O72" s="222">
        <f>INDEX(Прайс!D:D,MATCH(Вычисления!A:A,Прайс!B:B,0))</f>
        <v>0</v>
      </c>
      <c r="P72" s="104">
        <f>INDEX(' остататок'!D:D,MATCH(Вычисления!$A$3:$A$113,' остататок'!A:A,0))</f>
        <v>4400</v>
      </c>
      <c r="Q72" s="105" t="str">
        <f>IF(Вычисления!$P72&gt;500,IF(O72&gt;P72,"нет в наличии","в наличии"),"нет в наличии")</f>
        <v>в наличии</v>
      </c>
    </row>
    <row r="73" spans="1:17" ht="12" customHeight="1">
      <c r="A73" s="113" t="s">
        <v>309</v>
      </c>
      <c r="B73" s="114" t="s">
        <v>313</v>
      </c>
      <c r="C73" s="96">
        <v>250</v>
      </c>
      <c r="D73" s="96">
        <v>200</v>
      </c>
      <c r="E73" s="98" t="str">
        <f>IF(Вычисления!C73&lt;Вычисления!D73,IF(Вычисления!D73&gt;=MAX(Прайс!$E$4,Прайс!$E$5,Прайс!$E$6)+15,"1","0"),IF(Прайс!$E$6&gt;Прайс!$E$4,IF(Вычисления!C73&gt;=Прайс!$E$6+15,"1","0"),IF(Вычисления!C73&gt;=Прайс!$E$4+15,"1","0")))</f>
        <v>1</v>
      </c>
      <c r="F73" s="96" t="str">
        <f>IF(Вычисления!D73&gt;Вычисления!C73, IF(Прайс!$E$6&gt;Прайс!$E$4, IF(Вычисления!C73&gt;=SUM(Прайс!$E$4,Прайс!$E$5)+10,"1","0"), IF(Вычисления!C73&gt;=SUM(Прайс!$E$6,Прайс!$E$5)+10,"1","0")), IF(Прайс!$E$6&gt;Прайс!$E$4, IF(Вычисления!D73&gt;=SUM(Прайс!$E$4,Прайс!$E$5)+10,"1","0"), IF(Вычисления!D73&gt;=SUM(Прайс!$E$6,Прайс!$E$5)+10,"1","0")))</f>
        <v>1</v>
      </c>
      <c r="G73" s="96">
        <f t="shared" si="8"/>
        <v>2</v>
      </c>
      <c r="H73" s="97" t="str">
        <f t="shared" si="9"/>
        <v>да</v>
      </c>
      <c r="I73" s="98">
        <f>IF(H73="да",ABS(C73+Прайс!$E$6-Прайс!$E$4)+ABS(Вычисления!D73+Прайс!$E$6-Прайс!$E$5),"9998")</f>
        <v>450</v>
      </c>
      <c r="J73" s="111" t="str">
        <f t="array" ref="J73">IF(I73&gt;=9998,"Не подходит",IF(I73=MIN(IF($B$3:$B$118=B73,$I$3:$I$118,9999)),"Лучший вариант","Допустимый"))</f>
        <v>Лучший вариант</v>
      </c>
      <c r="K73" s="121">
        <f>INDEX(' остататок'!E:E,MATCH(Вычисления!A:A,' остататок'!A:A,0))</f>
        <v>3.05</v>
      </c>
      <c r="L73" s="122">
        <f>INDEX(' остататок'!F:F,MATCH(Вычисления!A:A,' остататок'!A:A,0))</f>
        <v>2.8</v>
      </c>
      <c r="M73" s="123">
        <f>INDEX(' остататок'!G:G,MATCH(Вычисления!A:A,' остататок'!A:A,0))</f>
        <v>2.6</v>
      </c>
      <c r="N73" s="123">
        <f>INDEX(' остататок'!H:H,MATCH(Вычисления!A:A,' остататок'!A:A,0))</f>
        <v>2.6</v>
      </c>
      <c r="O73" s="222">
        <f>INDEX(Прайс!D:D,MATCH(Вычисления!A:A,Прайс!B:B,0))</f>
        <v>0</v>
      </c>
      <c r="P73" s="104">
        <f>INDEX(' остататок'!D:D,MATCH(Вычисления!$A$3:$A$113,' остататок'!A:A,0))</f>
        <v>1550</v>
      </c>
      <c r="Q73" s="105" t="str">
        <f>IF(Вычисления!$P73&gt;500,IF(O73&gt;P73,"нет в наличии","в наличии"),"нет в наличии")</f>
        <v>в наличии</v>
      </c>
    </row>
    <row r="74" spans="1:17" ht="12" customHeight="1">
      <c r="A74" s="113" t="s">
        <v>294</v>
      </c>
      <c r="B74" s="114" t="s">
        <v>313</v>
      </c>
      <c r="C74" s="96">
        <v>300</v>
      </c>
      <c r="D74" s="96">
        <v>200</v>
      </c>
      <c r="E74" s="98" t="str">
        <f>IF(Вычисления!C74&lt;Вычисления!D74,IF(Вычисления!D74&gt;=MAX(Прайс!$E$4,Прайс!$E$5,Прайс!$E$6)+15,"1","0"),IF(Прайс!$E$6&gt;Прайс!$E$4,IF(Вычисления!C74&gt;=Прайс!$E$6+15,"1","0"),IF(Вычисления!C74&gt;=Прайс!$E$4+15,"1","0")))</f>
        <v>1</v>
      </c>
      <c r="F74" s="96" t="str">
        <f>IF(Вычисления!D74&gt;Вычисления!C74, IF(Прайс!$E$6&gt;Прайс!$E$4, IF(Вычисления!C74&gt;=SUM(Прайс!$E$4,Прайс!$E$5)+10,"1","0"), IF(Вычисления!C74&gt;=SUM(Прайс!$E$6,Прайс!$E$5)+10,"1","0")), IF(Прайс!$E$6&gt;Прайс!$E$4, IF(Вычисления!D74&gt;=SUM(Прайс!$E$4,Прайс!$E$5)+10,"1","0"), IF(Вычисления!D74&gt;=SUM(Прайс!$E$6,Прайс!$E$5)+10,"1","0")))</f>
        <v>1</v>
      </c>
      <c r="G74" s="96">
        <f t="shared" si="8"/>
        <v>2</v>
      </c>
      <c r="H74" s="97" t="str">
        <f t="shared" si="9"/>
        <v>да</v>
      </c>
      <c r="I74" s="98">
        <f>IF(H74="да",ABS(C74+Прайс!$E$6-Прайс!$E$4)+ABS(Вычисления!D74+Прайс!$E$6-Прайс!$E$5),"9998")</f>
        <v>500</v>
      </c>
      <c r="J74" s="111" t="str">
        <f t="array" ref="J74">IF(I74&gt;=9998,"Не подходит",IF(I74=MIN(IF($B$3:$B$118=B74,$I$3:$I$118,9999)),"Лучший вариант","Допустимый"))</f>
        <v>Допустимый</v>
      </c>
      <c r="K74" s="121">
        <f>INDEX(' остататок'!E:E,MATCH(Вычисления!A:A,' остататок'!A:A,0))</f>
        <v>3.4</v>
      </c>
      <c r="L74" s="122">
        <f>INDEX(' остататок'!F:F,MATCH(Вычисления!A:A,' остататок'!A:A,0))</f>
        <v>3.15</v>
      </c>
      <c r="M74" s="123">
        <f>INDEX(' остататок'!G:G,MATCH(Вычисления!A:A,' остататок'!A:A,0))</f>
        <v>2.95</v>
      </c>
      <c r="N74" s="123">
        <f>INDEX(' остататок'!H:H,MATCH(Вычисления!A:A,' остататок'!A:A,0))</f>
        <v>2.95</v>
      </c>
      <c r="O74" s="222">
        <f>INDEX(Прайс!D:D,MATCH(Вычисления!A:A,Прайс!B:B,0))</f>
        <v>0</v>
      </c>
      <c r="P74" s="104">
        <f>INDEX(' остататок'!D:D,MATCH(Вычисления!$A$3:$A$113,' остататок'!A:A,0))</f>
        <v>4000</v>
      </c>
      <c r="Q74" s="105" t="str">
        <f>IF(Вычисления!$P74&gt;500,IF(O74&gt;P74,"нет в наличии","в наличии"),"нет в наличии")</f>
        <v>в наличии</v>
      </c>
    </row>
    <row r="75" spans="1:17" ht="12" customHeight="1">
      <c r="A75" s="113" t="s">
        <v>81</v>
      </c>
      <c r="B75" s="114" t="s">
        <v>119</v>
      </c>
      <c r="C75" s="96">
        <v>250</v>
      </c>
      <c r="D75" s="96">
        <v>200</v>
      </c>
      <c r="E75" s="98" t="str">
        <f>IF(Вычисления!C75&lt;Вычисления!D75,IF(Вычисления!D75&gt;=MAX(Прайс!$E$4,Прайс!$E$5,Прайс!$E$6)+15,"1","0"),IF(Прайс!$E$6&gt;Прайс!$E$4,IF(Вычисления!C75&gt;=Прайс!$E$6+15,"1","0"),IF(Вычисления!C75&gt;=Прайс!$E$4+15,"1","0")))</f>
        <v>1</v>
      </c>
      <c r="F75" s="96" t="str">
        <f>IF(Вычисления!D75&gt;Вычисления!C75, IF(Прайс!$E$6&gt;Прайс!$E$4, IF(Вычисления!C75&gt;=SUM(Прайс!$E$4,Прайс!$E$5)+10,"1","0"), IF(Вычисления!C75&gt;=SUM(Прайс!$E$6,Прайс!$E$5)+10,"1","0")), IF(Прайс!$E$6&gt;Прайс!$E$4, IF(Вычисления!D75&gt;=SUM(Прайс!$E$4,Прайс!$E$5)+10,"1","0"), IF(Вычисления!D75&gt;=SUM(Прайс!$E$6,Прайс!$E$5)+10,"1","0")))</f>
        <v>1</v>
      </c>
      <c r="G75" s="96">
        <f t="shared" si="8"/>
        <v>2</v>
      </c>
      <c r="H75" s="97" t="str">
        <f t="shared" si="9"/>
        <v>нет</v>
      </c>
      <c r="I75" s="98" t="str">
        <f>IF(H75="да",ABS(C75+Прайс!$E$6-Прайс!$E$4)+ABS(Вычисления!D75+Прайс!$E$6-Прайс!$E$5),"9998")</f>
        <v>9998</v>
      </c>
      <c r="J75" s="107" t="str">
        <f t="array" ref="J75">IF(I75&gt;=9998,"Не подходит",IF(I75=MIN(IF($B$3:$B$118=B75,$I$3:$I$118,9999)),"Лучший вариант","Допустимый"))</f>
        <v>Не подходит</v>
      </c>
      <c r="K75" s="121">
        <f>INDEX(' остататок'!E:E,MATCH(Вычисления!A:A,' остататок'!A:A,0))</f>
        <v>0</v>
      </c>
      <c r="L75" s="122">
        <f>INDEX(' остататок'!F:F,MATCH(Вычисления!A:A,' остататок'!A:A,0))</f>
        <v>0</v>
      </c>
      <c r="M75" s="124">
        <f>INDEX(' остататок'!G:G,MATCH(Вычисления!A:A,' остататок'!A:A,0))</f>
        <v>0</v>
      </c>
      <c r="N75" s="124">
        <f>INDEX(' остататок'!H:H,MATCH(Вычисления!A:A,' остататок'!A:A,0))</f>
        <v>0</v>
      </c>
      <c r="O75" s="222">
        <f>INDEX(Прайс!D:D,MATCH(Вычисления!A:A,Прайс!B:B,0))</f>
        <v>0</v>
      </c>
      <c r="P75" s="108">
        <f>INDEX(' остататок'!D:D,MATCH(Вычисления!$A$3:$A$113,' остататок'!A:A,0))</f>
        <v>0</v>
      </c>
      <c r="Q75" s="105" t="str">
        <f>IF(Вычисления!$P75&gt;500,IF(O75&gt;P75,"нет в наличии","в наличии"),"нет в наличии")</f>
        <v>нет в наличии</v>
      </c>
    </row>
    <row r="76" spans="1:17" ht="12" customHeight="1">
      <c r="A76" s="113" t="s">
        <v>82</v>
      </c>
      <c r="B76" s="114" t="s">
        <v>119</v>
      </c>
      <c r="C76" s="96">
        <v>300</v>
      </c>
      <c r="D76" s="96">
        <v>200</v>
      </c>
      <c r="E76" s="98" t="str">
        <f>IF(Вычисления!C76&lt;Вычисления!D76,IF(Вычисления!D76&gt;=MAX(Прайс!$E$4,Прайс!$E$5,Прайс!$E$6)+15,"1","0"),IF(Прайс!$E$6&gt;Прайс!$E$4,IF(Вычисления!C76&gt;=Прайс!$E$6+15,"1","0"),IF(Вычисления!C76&gt;=Прайс!$E$4+15,"1","0")))</f>
        <v>1</v>
      </c>
      <c r="F76" s="96" t="str">
        <f>IF(Вычисления!D76&gt;Вычисления!C76, IF(Прайс!$E$6&gt;Прайс!$E$4, IF(Вычисления!C76&gt;=SUM(Прайс!$E$4,Прайс!$E$5)+10,"1","0"), IF(Вычисления!C76&gt;=SUM(Прайс!$E$6,Прайс!$E$5)+10,"1","0")), IF(Прайс!$E$6&gt;Прайс!$E$4, IF(Вычисления!D76&gt;=SUM(Прайс!$E$4,Прайс!$E$5)+10,"1","0"), IF(Вычисления!D76&gt;=SUM(Прайс!$E$6,Прайс!$E$5)+10,"1","0")))</f>
        <v>1</v>
      </c>
      <c r="G76" s="96">
        <f t="shared" si="8"/>
        <v>2</v>
      </c>
      <c r="H76" s="97" t="str">
        <f t="shared" si="9"/>
        <v>да</v>
      </c>
      <c r="I76" s="98">
        <f>IF(H76="да",ABS(C76+Прайс!$E$6-Прайс!$E$4)+ABS(Вычисления!D76+Прайс!$E$6-Прайс!$E$5),"9998")</f>
        <v>500</v>
      </c>
      <c r="J76" s="111" t="str">
        <f t="array" ref="J76">IF(I76&gt;=9998,"Не подходит",IF(I76=MIN(IF($B$3:$B$118=B76,$I$3:$I$118,9999)),"Лучший вариант","Допустимый"))</f>
        <v>Лучший вариант</v>
      </c>
      <c r="K76" s="121">
        <f>INDEX(' остататок'!E:E,MATCH(Вычисления!A:A,' остататок'!A:A,0))</f>
        <v>3.4</v>
      </c>
      <c r="L76" s="122">
        <f>INDEX(' остататок'!F:F,MATCH(Вычисления!A:A,' остататок'!A:A,0))</f>
        <v>3.15</v>
      </c>
      <c r="M76" s="124">
        <f>INDEX(' остататок'!G:G,MATCH(Вычисления!A:A,' остататок'!A:A,0))</f>
        <v>2.95</v>
      </c>
      <c r="N76" s="124">
        <f>INDEX(' остататок'!H:H,MATCH(Вычисления!A:A,' остататок'!A:A,0))</f>
        <v>2.95</v>
      </c>
      <c r="O76" s="222">
        <f>INDEX(Прайс!D:D,MATCH(Вычисления!A:A,Прайс!B:B,0))</f>
        <v>0</v>
      </c>
      <c r="P76" s="104">
        <f>INDEX(' остататок'!D:D,MATCH(Вычисления!$A$3:$A$113,' остататок'!A:A,0))</f>
        <v>1400</v>
      </c>
      <c r="Q76" s="105" t="str">
        <f>IF(Вычисления!$P76&gt;500,IF(O76&gt;P76,"нет в наличии","в наличии"),"нет в наличии")</f>
        <v>в наличии</v>
      </c>
    </row>
    <row r="77" spans="1:17" ht="12" customHeight="1">
      <c r="A77" s="113" t="s">
        <v>83</v>
      </c>
      <c r="B77" s="114" t="s">
        <v>119</v>
      </c>
      <c r="C77" s="96">
        <v>350</v>
      </c>
      <c r="D77" s="96">
        <v>250</v>
      </c>
      <c r="E77" s="98" t="str">
        <f>IF(Вычисления!C77&lt;Вычисления!D77,IF(Вычисления!D77&gt;=MAX(Прайс!$E$4,Прайс!$E$5,Прайс!$E$6)+15,"1","0"),IF(Прайс!$E$6&gt;Прайс!$E$4,IF(Вычисления!C77&gt;=Прайс!$E$6+15,"1","0"),IF(Вычисления!C77&gt;=Прайс!$E$4+15,"1","0")))</f>
        <v>1</v>
      </c>
      <c r="F77" s="96" t="str">
        <f>IF(Вычисления!D77&gt;Вычисления!C77, IF(Прайс!$E$6&gt;Прайс!$E$4, IF(Вычисления!C77&gt;=SUM(Прайс!$E$4,Прайс!$E$5)+10,"1","0"), IF(Вычисления!C77&gt;=SUM(Прайс!$E$6,Прайс!$E$5)+10,"1","0")), IF(Прайс!$E$6&gt;Прайс!$E$4, IF(Вычисления!D77&gt;=SUM(Прайс!$E$4,Прайс!$E$5)+10,"1","0"), IF(Вычисления!D77&gt;=SUM(Прайс!$E$6,Прайс!$E$5)+10,"1","0")))</f>
        <v>1</v>
      </c>
      <c r="G77" s="96">
        <f t="shared" si="8"/>
        <v>2</v>
      </c>
      <c r="H77" s="97" t="str">
        <f t="shared" si="9"/>
        <v>да</v>
      </c>
      <c r="I77" s="98">
        <f>IF(H77="да",ABS(C77+Прайс!$E$6-Прайс!$E$4)+ABS(Вычисления!D77+Прайс!$E$6-Прайс!$E$5),"9998")</f>
        <v>600</v>
      </c>
      <c r="J77" s="112" t="str">
        <f t="array" ref="J77">IF(I77&gt;=9998,"Не подходит",IF(I77=MIN(IF($B$3:$B$118=B77,$I$3:$I$118,9999)),"Лучший вариант","Допустимый"))</f>
        <v>Допустимый</v>
      </c>
      <c r="K77" s="121">
        <f>INDEX(' остататок'!E:E,MATCH(Вычисления!A:A,' остататок'!A:A,0))</f>
        <v>4.8499999999999996</v>
      </c>
      <c r="L77" s="122">
        <f>INDEX(' остататок'!F:F,MATCH(Вычисления!A:A,' остататок'!A:A,0))</f>
        <v>4.6500000000000004</v>
      </c>
      <c r="M77" s="124">
        <f>INDEX(' остататок'!G:G,MATCH(Вычисления!A:A,' остататок'!A:A,0))</f>
        <v>4.29</v>
      </c>
      <c r="N77" s="124">
        <f>INDEX(' остататок'!H:H,MATCH(Вычисления!A:A,' остататок'!A:A,0))</f>
        <v>4.29</v>
      </c>
      <c r="O77" s="222">
        <f>INDEX(Прайс!D:D,MATCH(Вычисления!A:A,Прайс!B:B,0))</f>
        <v>0</v>
      </c>
      <c r="P77" s="108">
        <f>INDEX(' остататок'!D:D,MATCH(Вычисления!$A$3:$A$113,' остататок'!A:A,0))</f>
        <v>3800</v>
      </c>
      <c r="Q77" s="105" t="str">
        <f>IF(Вычисления!$P77&gt;500,IF(O77&gt;P77,"нет в наличии","в наличии"),"нет в наличии")</f>
        <v>в наличии</v>
      </c>
    </row>
    <row r="78" spans="1:17" ht="12" customHeight="1">
      <c r="A78" s="113" t="s">
        <v>84</v>
      </c>
      <c r="B78" s="114" t="s">
        <v>119</v>
      </c>
      <c r="C78" s="96">
        <v>400</v>
      </c>
      <c r="D78" s="96">
        <v>300</v>
      </c>
      <c r="E78" s="98" t="str">
        <f>IF(Вычисления!C78&lt;Вычисления!D78,IF(Вычисления!D78&gt;=MAX(Прайс!$E$4,Прайс!$E$5,Прайс!$E$6)+15,"1","0"),IF(Прайс!$E$6&gt;Прайс!$E$4,IF(Вычисления!C78&gt;=Прайс!$E$6+15,"1","0"),IF(Вычисления!C78&gt;=Прайс!$E$4+15,"1","0")))</f>
        <v>1</v>
      </c>
      <c r="F78" s="96" t="str">
        <f>IF(Вычисления!D78&gt;Вычисления!C78, IF(Прайс!$E$6&gt;Прайс!$E$4, IF(Вычисления!C78&gt;=SUM(Прайс!$E$4,Прайс!$E$5)+10,"1","0"), IF(Вычисления!C78&gt;=SUM(Прайс!$E$6,Прайс!$E$5)+10,"1","0")), IF(Прайс!$E$6&gt;Прайс!$E$4, IF(Вычисления!D78&gt;=SUM(Прайс!$E$4,Прайс!$E$5)+10,"1","0"), IF(Вычисления!D78&gt;=SUM(Прайс!$E$6,Прайс!$E$5)+10,"1","0")))</f>
        <v>1</v>
      </c>
      <c r="G78" s="96">
        <f t="shared" si="8"/>
        <v>2</v>
      </c>
      <c r="H78" s="97" t="str">
        <f t="shared" si="9"/>
        <v>нет</v>
      </c>
      <c r="I78" s="98" t="str">
        <f>IF(H78="да",ABS(C78+Прайс!$E$6-Прайс!$E$4)+ABS(Вычисления!D78+Прайс!$E$6-Прайс!$E$5),"9998")</f>
        <v>9998</v>
      </c>
      <c r="J78" s="111" t="str">
        <f t="array" ref="J78">IF(I78&gt;=9998,"Не подходит",IF(I78=MIN(IF($B$3:$B$118=B78,$I$3:$I$118,9999)),"Лучший вариант","Допустимый"))</f>
        <v>Не подходит</v>
      </c>
      <c r="K78" s="121">
        <f>INDEX(' остататок'!E:E,MATCH(Вычисления!A:A,' остататок'!A:A,0))</f>
        <v>0</v>
      </c>
      <c r="L78" s="122">
        <f>INDEX(' остататок'!F:F,MATCH(Вычисления!A:A,' остататок'!A:A,0))</f>
        <v>0</v>
      </c>
      <c r="M78" s="124">
        <f>INDEX(' остататок'!G:G,MATCH(Вычисления!A:A,' остататок'!A:A,0))</f>
        <v>0</v>
      </c>
      <c r="N78" s="124">
        <f>INDEX(' остататок'!H:H,MATCH(Вычисления!A:A,' остататок'!A:A,0))</f>
        <v>0</v>
      </c>
      <c r="O78" s="222">
        <f>INDEX(Прайс!D:D,MATCH(Вычисления!A:A,Прайс!B:B,0))</f>
        <v>0</v>
      </c>
      <c r="P78" s="104">
        <f>INDEX(' остататок'!D:D,MATCH(Вычисления!$A$3:$A$113,' остататок'!A:A,0))</f>
        <v>0</v>
      </c>
      <c r="Q78" s="105" t="str">
        <f>IF(Вычисления!$P78&gt;500,IF(O78&gt;P78,"нет в наличии","в наличии"),"нет в наличии")</f>
        <v>нет в наличии</v>
      </c>
    </row>
    <row r="79" spans="1:17" ht="12" customHeight="1">
      <c r="A79" s="113" t="s">
        <v>85</v>
      </c>
      <c r="B79" s="114" t="s">
        <v>119</v>
      </c>
      <c r="C79" s="96">
        <v>450</v>
      </c>
      <c r="D79" s="96">
        <v>350</v>
      </c>
      <c r="E79" s="98" t="str">
        <f>IF(Вычисления!C79&lt;Вычисления!D79,IF(Вычисления!D79&gt;=MAX(Прайс!$E$4,Прайс!$E$5,Прайс!$E$6)+15,"1","0"),IF(Прайс!$E$6&gt;Прайс!$E$4,IF(Вычисления!C79&gt;=Прайс!$E$6+15,"1","0"),IF(Вычисления!C79&gt;=Прайс!$E$4+15,"1","0")))</f>
        <v>1</v>
      </c>
      <c r="F79" s="96" t="str">
        <f>IF(Вычисления!D79&gt;Вычисления!C79, IF(Прайс!$E$6&gt;Прайс!$E$4, IF(Вычисления!C79&gt;=SUM(Прайс!$E$4,Прайс!$E$5)+10,"1","0"), IF(Вычисления!C79&gt;=SUM(Прайс!$E$6,Прайс!$E$5)+10,"1","0")), IF(Прайс!$E$6&gt;Прайс!$E$4, IF(Вычисления!D79&gt;=SUM(Прайс!$E$4,Прайс!$E$5)+10,"1","0"), IF(Вычисления!D79&gt;=SUM(Прайс!$E$6,Прайс!$E$5)+10,"1","0")))</f>
        <v>1</v>
      </c>
      <c r="G79" s="96">
        <f t="shared" si="8"/>
        <v>2</v>
      </c>
      <c r="H79" s="97" t="str">
        <f t="shared" si="9"/>
        <v>да</v>
      </c>
      <c r="I79" s="98">
        <f>IF(H79="да",ABS(C79+Прайс!$E$6-Прайс!$E$4)+ABS(Вычисления!D79+Прайс!$E$6-Прайс!$E$5),"9998")</f>
        <v>800</v>
      </c>
      <c r="J79" s="112" t="str">
        <f t="array" ref="J79">IF(I79&gt;=9998,"Не подходит",IF(I79=MIN(IF($B$3:$B$118=B79,$I$3:$I$118,9999)),"Лучший вариант","Допустимый"))</f>
        <v>Допустимый</v>
      </c>
      <c r="K79" s="121">
        <f>INDEX(' остататок'!E:E,MATCH(Вычисления!A:A,' остататок'!A:A,0))</f>
        <v>7.32</v>
      </c>
      <c r="L79" s="122">
        <f>INDEX(' остататок'!F:F,MATCH(Вычисления!A:A,' остататок'!A:A,0))</f>
        <v>6.84</v>
      </c>
      <c r="M79" s="124">
        <f>INDEX(' остататок'!G:G,MATCH(Вычисления!A:A,' остататок'!A:A,0))</f>
        <v>6.4</v>
      </c>
      <c r="N79" s="124">
        <f>INDEX(' остататок'!H:H,MATCH(Вычисления!A:A,' остататок'!A:A,0))</f>
        <v>6.4</v>
      </c>
      <c r="O79" s="222">
        <f>INDEX(Прайс!D:D,MATCH(Вычисления!A:A,Прайс!B:B,0))</f>
        <v>0</v>
      </c>
      <c r="P79" s="108">
        <f>INDEX(' остататок'!D:D,MATCH(Вычисления!$A$3:$A$113,' остататок'!A:A,0))</f>
        <v>4450</v>
      </c>
      <c r="Q79" s="105" t="str">
        <f>IF(Вычисления!$P79&gt;500,IF(O79&gt;P79,"нет в наличии","в наличии"),"нет в наличии")</f>
        <v>в наличии</v>
      </c>
    </row>
    <row r="80" spans="1:17" ht="12" customHeight="1">
      <c r="A80" s="113" t="s">
        <v>86</v>
      </c>
      <c r="B80" s="114" t="s">
        <v>119</v>
      </c>
      <c r="C80" s="96">
        <v>500</v>
      </c>
      <c r="D80" s="96">
        <v>400</v>
      </c>
      <c r="E80" s="98" t="str">
        <f>IF(Вычисления!C80&lt;Вычисления!D80,IF(Вычисления!D80&gt;=MAX(Прайс!$E$4,Прайс!$E$5,Прайс!$E$6)+15,"1","0"),IF(Прайс!$E$6&gt;Прайс!$E$4,IF(Вычисления!C80&gt;=Прайс!$E$6+15,"1","0"),IF(Вычисления!C80&gt;=Прайс!$E$4+15,"1","0")))</f>
        <v>1</v>
      </c>
      <c r="F80" s="96" t="str">
        <f>IF(Вычисления!D80&gt;Вычисления!C80, IF(Прайс!$E$6&gt;Прайс!$E$4, IF(Вычисления!C80&gt;=SUM(Прайс!$E$4,Прайс!$E$5)+10,"1","0"), IF(Вычисления!C80&gt;=SUM(Прайс!$E$6,Прайс!$E$5)+10,"1","0")), IF(Прайс!$E$6&gt;Прайс!$E$4, IF(Вычисления!D80&gt;=SUM(Прайс!$E$4,Прайс!$E$5)+10,"1","0"), IF(Вычисления!D80&gt;=SUM(Прайс!$E$6,Прайс!$E$5)+10,"1","0")))</f>
        <v>1</v>
      </c>
      <c r="G80" s="96">
        <f t="shared" si="8"/>
        <v>2</v>
      </c>
      <c r="H80" s="97" t="str">
        <f t="shared" si="9"/>
        <v>да</v>
      </c>
      <c r="I80" s="98">
        <f>IF(H80="да",ABS(C80+Прайс!$E$6-Прайс!$E$4)+ABS(Вычисления!D80+Прайс!$E$6-Прайс!$E$5),"9998")</f>
        <v>900</v>
      </c>
      <c r="J80" s="111" t="str">
        <f t="array" ref="J80">IF(I80&gt;=9998,"Не подходит",IF(I80=MIN(IF($B$3:$B$118=B80,$I$3:$I$118,9999)),"Лучший вариант","Допустимый"))</f>
        <v>Допустимый</v>
      </c>
      <c r="K80" s="121">
        <f>INDEX(' остататок'!E:E,MATCH(Вычисления!A:A,' остататок'!A:A,0))</f>
        <v>9.1</v>
      </c>
      <c r="L80" s="122">
        <f>INDEX(' остататок'!F:F,MATCH(Вычисления!A:A,' остататок'!A:A,0))</f>
        <v>8.4600000000000009</v>
      </c>
      <c r="M80" s="124">
        <f>INDEX(' остататок'!G:G,MATCH(Вычисления!A:A,' остататок'!A:A,0))</f>
        <v>7.93</v>
      </c>
      <c r="N80" s="124">
        <f>INDEX(' остататок'!H:H,MATCH(Вычисления!A:A,' остататок'!A:A,0))</f>
        <v>7.93</v>
      </c>
      <c r="O80" s="222">
        <f>INDEX(Прайс!D:D,MATCH(Вычисления!A:A,Прайс!B:B,0))</f>
        <v>0</v>
      </c>
      <c r="P80" s="104">
        <f>INDEX(' остататок'!D:D,MATCH(Вычисления!$A$3:$A$113,' остататок'!A:A,0))</f>
        <v>2700</v>
      </c>
      <c r="Q80" s="105" t="str">
        <f>IF(Вычисления!$P80&gt;500,IF(O80&gt;P80,"нет в наличии","в наличии"),"нет в наличии")</f>
        <v>в наличии</v>
      </c>
    </row>
    <row r="81" spans="1:17" ht="12" customHeight="1">
      <c r="A81" s="113" t="s">
        <v>87</v>
      </c>
      <c r="B81" s="113" t="s">
        <v>120</v>
      </c>
      <c r="C81" s="96">
        <v>100</v>
      </c>
      <c r="D81" s="96">
        <v>70</v>
      </c>
      <c r="E81" s="98" t="str">
        <f>IF(Вычисления!C81&lt;Вычисления!D81,IF(Вычисления!D81&gt;=MAX(Прайс!$E$4,Прайс!$E$5,Прайс!$E$6)+15,"1","0"),IF(Прайс!$E$6&gt;Прайс!$E$4,IF(Вычисления!C81&gt;=Прайс!$E$6+15,"1","0"),IF(Вычисления!C81&gt;=Прайс!$E$4+15,"1","0")))</f>
        <v>1</v>
      </c>
      <c r="F81" s="96" t="str">
        <f>IF(Вычисления!D81&gt;Вычисления!C81, IF(Прайс!$E$6&gt;Прайс!$E$4, IF(Вычисления!C81&gt;=SUM(Прайс!$E$4,Прайс!$E$5)+10,"1","0"), IF(Вычисления!C81&gt;=SUM(Прайс!$E$6,Прайс!$E$5)+10,"1","0")), IF(Прайс!$E$6&gt;Прайс!$E$4, IF(Вычисления!D81&gt;=SUM(Прайс!$E$4,Прайс!$E$5)+10,"1","0"), IF(Вычисления!D81&gt;=SUM(Прайс!$E$6,Прайс!$E$5)+10,"1","0")))</f>
        <v>1</v>
      </c>
      <c r="G81" s="96">
        <f t="shared" si="8"/>
        <v>2</v>
      </c>
      <c r="H81" s="97" t="str">
        <f t="shared" si="9"/>
        <v>нет</v>
      </c>
      <c r="I81" s="98" t="str">
        <f>IF(H81="да",ABS(C81+Прайс!$E$6-Прайс!$E$4)+ABS(Вычисления!D81+Прайс!$E$6-Прайс!$E$5),"9998")</f>
        <v>9998</v>
      </c>
      <c r="J81" s="107" t="str">
        <f t="array" ref="J81">IF(I81&gt;=9998,"Не подходит",IF(I81=MIN(IF($B$3:$B$118=B81,$I$3:$I$118,9999)),"Лучший вариант","Допустимый"))</f>
        <v>Не подходит</v>
      </c>
      <c r="K81" s="121">
        <f>INDEX(' остататок'!E:E,MATCH(Вычисления!A:A,' остататок'!A:A,0))</f>
        <v>0.53</v>
      </c>
      <c r="L81" s="122">
        <f>INDEX(' остататок'!F:F,MATCH(Вычисления!A:A,' остататок'!A:A,0))</f>
        <v>0.47</v>
      </c>
      <c r="M81" s="124">
        <f>INDEX(' остататок'!G:G,MATCH(Вычисления!A:A,' остататок'!A:A,0))</f>
        <v>0.45</v>
      </c>
      <c r="N81" s="124">
        <f>INDEX(' остататок'!H:H,MATCH(Вычисления!A:A,' остататок'!A:A,0))</f>
        <v>0.45</v>
      </c>
      <c r="O81" s="222">
        <f>INDEX(Прайс!D:D,MATCH(Вычисления!A:A,Прайс!B:B,0))</f>
        <v>0</v>
      </c>
      <c r="P81" s="108">
        <f>INDEX(' остататок'!D:D,MATCH(Вычисления!$A$3:$A$113,' остататок'!A:A,0))</f>
        <v>200</v>
      </c>
      <c r="Q81" s="105" t="str">
        <f>IF(Вычисления!$P81&gt;500,IF(O81&gt;P81,"нет в наличии","в наличии"),"нет в наличии")</f>
        <v>нет в наличии</v>
      </c>
    </row>
    <row r="82" spans="1:17" ht="12" customHeight="1">
      <c r="A82" s="113" t="s">
        <v>88</v>
      </c>
      <c r="B82" s="113" t="s">
        <v>120</v>
      </c>
      <c r="C82" s="96">
        <v>120</v>
      </c>
      <c r="D82" s="96">
        <v>80</v>
      </c>
      <c r="E82" s="98" t="str">
        <f>IF(Вычисления!C82&lt;Вычисления!D82,IF(Вычисления!D82&gt;=MAX(Прайс!$E$4,Прайс!$E$5,Прайс!$E$6)+15,"1","0"),IF(Прайс!$E$6&gt;Прайс!$E$4,IF(Вычисления!C82&gt;=Прайс!$E$6+15,"1","0"),IF(Вычисления!C82&gt;=Прайс!$E$4+15,"1","0")))</f>
        <v>1</v>
      </c>
      <c r="F82" s="96" t="str">
        <f>IF(Вычисления!D82&gt;Вычисления!C82, IF(Прайс!$E$6&gt;Прайс!$E$4, IF(Вычисления!C82&gt;=SUM(Прайс!$E$4,Прайс!$E$5)+10,"1","0"), IF(Вычисления!C82&gt;=SUM(Прайс!$E$6,Прайс!$E$5)+10,"1","0")), IF(Прайс!$E$6&gt;Прайс!$E$4, IF(Вычисления!D82&gt;=SUM(Прайс!$E$4,Прайс!$E$5)+10,"1","0"), IF(Вычисления!D82&gt;=SUM(Прайс!$E$6,Прайс!$E$5)+10,"1","0")))</f>
        <v>1</v>
      </c>
      <c r="G82" s="96">
        <f t="shared" si="8"/>
        <v>2</v>
      </c>
      <c r="H82" s="97" t="str">
        <f t="shared" si="9"/>
        <v>да</v>
      </c>
      <c r="I82" s="98">
        <f>IF(H82="да",ABS(C82+Прайс!$E$6-Прайс!$E$4)+ABS(Вычисления!D82+Прайс!$E$6-Прайс!$E$5),"9998")</f>
        <v>200</v>
      </c>
      <c r="J82" s="111" t="str">
        <f t="array" ref="J82">IF(I82&gt;=9998,"Не подходит",IF(I82=MIN(IF($B$3:$B$118=B82,$I$3:$I$118,9999)),"Лучший вариант","Допустимый"))</f>
        <v>Лучший вариант</v>
      </c>
      <c r="K82" s="121">
        <f>INDEX(' остататок'!E:E,MATCH(Вычисления!A:A,' остататок'!A:A,0))</f>
        <v>0.64</v>
      </c>
      <c r="L82" s="122">
        <f>INDEX(' остататок'!F:F,MATCH(Вычисления!A:A,' остататок'!A:A,0))</f>
        <v>0.56999999999999995</v>
      </c>
      <c r="M82" s="124">
        <f>INDEX(' остататок'!G:G,MATCH(Вычисления!A:A,' остататок'!A:A,0))</f>
        <v>0.54</v>
      </c>
      <c r="N82" s="124">
        <f>INDEX(' остататок'!H:H,MATCH(Вычисления!A:A,' остататок'!A:A,0))</f>
        <v>0.54</v>
      </c>
      <c r="O82" s="222">
        <f>INDEX(Прайс!D:D,MATCH(Вычисления!A:A,Прайс!B:B,0))</f>
        <v>0</v>
      </c>
      <c r="P82" s="104">
        <f>INDEX(' остататок'!D:D,MATCH(Вычисления!$A$3:$A$113,' остататок'!A:A,0))</f>
        <v>700</v>
      </c>
      <c r="Q82" s="105" t="str">
        <f>IF(Вычисления!$P82&gt;500,IF(O82&gt;P82,"нет в наличии","в наличии"),"нет в наличии")</f>
        <v>в наличии</v>
      </c>
    </row>
    <row r="83" spans="1:17" ht="12" customHeight="1">
      <c r="A83" s="113" t="s">
        <v>89</v>
      </c>
      <c r="B83" s="113" t="s">
        <v>120</v>
      </c>
      <c r="C83" s="96">
        <v>180</v>
      </c>
      <c r="D83" s="96">
        <v>80</v>
      </c>
      <c r="E83" s="98" t="str">
        <f>IF(Вычисления!C83&lt;Вычисления!D83,IF(Вычисления!D83&gt;=MAX(Прайс!$E$4,Прайс!$E$5,Прайс!$E$6)+15,"1","0"),IF(Прайс!$E$6&gt;Прайс!$E$4,IF(Вычисления!C83&gt;=Прайс!$E$6+15,"1","0"),IF(Вычисления!C83&gt;=Прайс!$E$4+15,"1","0")))</f>
        <v>1</v>
      </c>
      <c r="F83" s="96" t="str">
        <f>IF(Вычисления!D83&gt;Вычисления!C83, IF(Прайс!$E$6&gt;Прайс!$E$4, IF(Вычисления!C83&gt;=SUM(Прайс!$E$4,Прайс!$E$5)+10,"1","0"), IF(Вычисления!C83&gt;=SUM(Прайс!$E$6,Прайс!$E$5)+10,"1","0")), IF(Прайс!$E$6&gt;Прайс!$E$4, IF(Вычисления!D83&gt;=SUM(Прайс!$E$4,Прайс!$E$5)+10,"1","0"), IF(Вычисления!D83&gt;=SUM(Прайс!$E$6,Прайс!$E$5)+10,"1","0")))</f>
        <v>1</v>
      </c>
      <c r="G83" s="96">
        <f t="shared" si="8"/>
        <v>2</v>
      </c>
      <c r="H83" s="97" t="str">
        <f t="shared" si="9"/>
        <v>да</v>
      </c>
      <c r="I83" s="98">
        <f>IF(H83="да",ABS(C83+Прайс!$E$6-Прайс!$E$4)+ABS(Вычисления!D83+Прайс!$E$6-Прайс!$E$5),"9998")</f>
        <v>260</v>
      </c>
      <c r="J83" s="112" t="str">
        <f t="array" ref="J83">IF(I83&gt;=9998,"Не подходит",IF(I83=MIN(IF($B$3:$B$118=B83,$I$3:$I$118,9999)),"Лучший вариант","Допустимый"))</f>
        <v>Допустимый</v>
      </c>
      <c r="K83" s="121">
        <f>INDEX(' остататок'!E:E,MATCH(Вычисления!A:A,' остататок'!A:A,0))</f>
        <v>0.93</v>
      </c>
      <c r="L83" s="122">
        <f>INDEX(' остататок'!F:F,MATCH(Вычисления!A:A,' остататок'!A:A,0))</f>
        <v>0.83</v>
      </c>
      <c r="M83" s="124">
        <f>INDEX(' остататок'!G:G,MATCH(Вычисления!A:A,' остататок'!A:A,0))</f>
        <v>0.79</v>
      </c>
      <c r="N83" s="124">
        <f>INDEX(' остататок'!H:H,MATCH(Вычисления!A:A,' остататок'!A:A,0))</f>
        <v>0.79</v>
      </c>
      <c r="O83" s="222">
        <f>INDEX(Прайс!D:D,MATCH(Вычисления!A:A,Прайс!B:B,0))</f>
        <v>0</v>
      </c>
      <c r="P83" s="108">
        <f>INDEX(' остататок'!D:D,MATCH(Вычисления!$A$3:$A$113,' остататок'!A:A,0))</f>
        <v>6000</v>
      </c>
      <c r="Q83" s="105" t="str">
        <f>IF(Вычисления!$P83&gt;500,IF(O83&gt;P83,"нет в наличии","в наличии"),"нет в наличии")</f>
        <v>в наличии</v>
      </c>
    </row>
    <row r="84" spans="1:17" ht="12" customHeight="1">
      <c r="A84" s="113" t="s">
        <v>90</v>
      </c>
      <c r="B84" s="113" t="s">
        <v>120</v>
      </c>
      <c r="C84" s="96">
        <v>100</v>
      </c>
      <c r="D84" s="96">
        <v>100</v>
      </c>
      <c r="E84" s="98" t="str">
        <f>IF(Вычисления!C84&lt;Вычисления!D84,IF(Вычисления!D84&gt;=MAX(Прайс!$E$4,Прайс!$E$5,Прайс!$E$6)+15,"1","0"),IF(Прайс!$E$6&gt;Прайс!$E$4,IF(Вычисления!C84&gt;=Прайс!$E$6+15,"1","0"),IF(Вычисления!C84&gt;=Прайс!$E$4+15,"1","0")))</f>
        <v>1</v>
      </c>
      <c r="F84" s="96" t="str">
        <f>IF(Вычисления!D84&gt;Вычисления!C84, IF(Прайс!$E$6&gt;Прайс!$E$4, IF(Вычисления!C84&gt;=SUM(Прайс!$E$4,Прайс!$E$5)+10,"1","0"), IF(Вычисления!C84&gt;=SUM(Прайс!$E$6,Прайс!$E$5)+10,"1","0")), IF(Прайс!$E$6&gt;Прайс!$E$4, IF(Вычисления!D84&gt;=SUM(Прайс!$E$4,Прайс!$E$5)+10,"1","0"), IF(Вычисления!D84&gt;=SUM(Прайс!$E$6,Прайс!$E$5)+10,"1","0")))</f>
        <v>1</v>
      </c>
      <c r="G84" s="96">
        <f t="shared" si="8"/>
        <v>2</v>
      </c>
      <c r="H84" s="97" t="str">
        <f t="shared" si="9"/>
        <v>да</v>
      </c>
      <c r="I84" s="98">
        <f>IF(H84="да",ABS(C84+Прайс!$E$6-Прайс!$E$4)+ABS(Вычисления!D84+Прайс!$E$6-Прайс!$E$5),"9998")</f>
        <v>200</v>
      </c>
      <c r="J84" s="111" t="str">
        <f t="array" ref="J84">IF(I84&gt;=9998,"Не подходит",IF(I84=MIN(IF($B$3:$B$118=B84,$I$3:$I$118,9999)),"Лучший вариант","Допустимый"))</f>
        <v>Лучший вариант</v>
      </c>
      <c r="K84" s="121">
        <f>INDEX(' остататок'!E:E,MATCH(Вычисления!A:A,' остататок'!A:A,0))</f>
        <v>0.75</v>
      </c>
      <c r="L84" s="122">
        <f>INDEX(' остататок'!F:F,MATCH(Вычисления!A:A,' остататок'!A:A,0))</f>
        <v>0.67</v>
      </c>
      <c r="M84" s="124">
        <f>INDEX(' остататок'!G:G,MATCH(Вычисления!A:A,' остататок'!A:A,0))</f>
        <v>0.64</v>
      </c>
      <c r="N84" s="124">
        <f>INDEX(' остататок'!H:H,MATCH(Вычисления!A:A,' остататок'!A:A,0))</f>
        <v>0.64</v>
      </c>
      <c r="O84" s="222">
        <f>INDEX(Прайс!D:D,MATCH(Вычисления!A:A,Прайс!B:B,0))</f>
        <v>0</v>
      </c>
      <c r="P84" s="104">
        <f>INDEX(' остататок'!D:D,MATCH(Вычисления!$A$3:$A$113,' остататок'!A:A,0))</f>
        <v>1000</v>
      </c>
      <c r="Q84" s="105" t="str">
        <f>IF(Вычисления!$P84&gt;500,IF(O84&gt;P84,"нет в наличии","в наличии"),"нет в наличии")</f>
        <v>в наличии</v>
      </c>
    </row>
    <row r="85" spans="1:17" ht="12" customHeight="1">
      <c r="A85" s="113" t="s">
        <v>91</v>
      </c>
      <c r="B85" s="113" t="s">
        <v>120</v>
      </c>
      <c r="C85" s="96">
        <v>150</v>
      </c>
      <c r="D85" s="96">
        <v>100</v>
      </c>
      <c r="E85" s="98" t="str">
        <f>IF(Вычисления!C85&lt;Вычисления!D85,IF(Вычисления!D85&gt;=MAX(Прайс!$E$4,Прайс!$E$5,Прайс!$E$6)+15,"1","0"),IF(Прайс!$E$6&gt;Прайс!$E$4,IF(Вычисления!C85&gt;=Прайс!$E$6+15,"1","0"),IF(Вычисления!C85&gt;=Прайс!$E$4+15,"1","0")))</f>
        <v>1</v>
      </c>
      <c r="F85" s="96" t="str">
        <f>IF(Вычисления!D85&gt;Вычисления!C85, IF(Прайс!$E$6&gt;Прайс!$E$4, IF(Вычисления!C85&gt;=SUM(Прайс!$E$4,Прайс!$E$5)+10,"1","0"), IF(Вычисления!C85&gt;=SUM(Прайс!$E$6,Прайс!$E$5)+10,"1","0")), IF(Прайс!$E$6&gt;Прайс!$E$4, IF(Вычисления!D85&gt;=SUM(Прайс!$E$4,Прайс!$E$5)+10,"1","0"), IF(Вычисления!D85&gt;=SUM(Прайс!$E$6,Прайс!$E$5)+10,"1","0")))</f>
        <v>1</v>
      </c>
      <c r="G85" s="96">
        <f t="shared" si="8"/>
        <v>2</v>
      </c>
      <c r="H85" s="97" t="str">
        <f t="shared" si="9"/>
        <v>да</v>
      </c>
      <c r="I85" s="98">
        <f>IF(H85="да",ABS(C85+Прайс!$E$6-Прайс!$E$4)+ABS(Вычисления!D85+Прайс!$E$6-Прайс!$E$5),"9998")</f>
        <v>250</v>
      </c>
      <c r="J85" s="112" t="str">
        <f t="array" ref="J85">IF(I85&gt;=9998,"Не подходит",IF(I85=MIN(IF($B$3:$B$118=B85,$I$3:$I$118,9999)),"Лучший вариант","Допустимый"))</f>
        <v>Допустимый</v>
      </c>
      <c r="K85" s="121">
        <f>INDEX(' остататок'!E:E,MATCH(Вычисления!A:A,' остататок'!A:A,0))</f>
        <v>0.93</v>
      </c>
      <c r="L85" s="122">
        <f>INDEX(' остататок'!F:F,MATCH(Вычисления!A:A,' остататок'!A:A,0))</f>
        <v>0.83</v>
      </c>
      <c r="M85" s="124">
        <f>INDEX(' остататок'!G:G,MATCH(Вычисления!A:A,' остататок'!A:A,0))</f>
        <v>0.79</v>
      </c>
      <c r="N85" s="124">
        <f>INDEX(' остататок'!H:H,MATCH(Вычисления!A:A,' остататок'!A:A,0))</f>
        <v>0.79</v>
      </c>
      <c r="O85" s="222">
        <f>INDEX(Прайс!D:D,MATCH(Вычисления!A:A,Прайс!B:B,0))</f>
        <v>0</v>
      </c>
      <c r="P85" s="108">
        <f>INDEX(' остататок'!D:D,MATCH(Вычисления!$A$3:$A$113,' остататок'!A:A,0))</f>
        <v>1500</v>
      </c>
      <c r="Q85" s="105" t="str">
        <f>IF(Вычисления!$P85&gt;500,IF(O85&gt;P85,"нет в наличии","в наличии"),"нет в наличии")</f>
        <v>в наличии</v>
      </c>
    </row>
    <row r="86" spans="1:17" ht="12" customHeight="1">
      <c r="A86" s="113" t="s">
        <v>92</v>
      </c>
      <c r="B86" s="113" t="s">
        <v>120</v>
      </c>
      <c r="C86" s="96">
        <v>250</v>
      </c>
      <c r="D86" s="96">
        <v>200</v>
      </c>
      <c r="E86" s="98" t="str">
        <f>IF(Вычисления!C86&lt;Вычисления!D86,IF(Вычисления!D86&gt;=MAX(Прайс!$E$4,Прайс!$E$5,Прайс!$E$6)+15,"1","0"),IF(Прайс!$E$6&gt;Прайс!$E$4,IF(Вычисления!C86&gt;=Прайс!$E$6+15,"1","0"),IF(Вычисления!C86&gt;=Прайс!$E$4+15,"1","0")))</f>
        <v>1</v>
      </c>
      <c r="F86" s="96" t="str">
        <f>IF(Вычисления!D86&gt;Вычисления!C86, IF(Прайс!$E$6&gt;Прайс!$E$4, IF(Вычисления!C86&gt;=SUM(Прайс!$E$4,Прайс!$E$5)+10,"1","0"), IF(Вычисления!C86&gt;=SUM(Прайс!$E$6,Прайс!$E$5)+10,"1","0")), IF(Прайс!$E$6&gt;Прайс!$E$4, IF(Вычисления!D86&gt;=SUM(Прайс!$E$4,Прайс!$E$5)+10,"1","0"), IF(Вычисления!D86&gt;=SUM(Прайс!$E$6,Прайс!$E$5)+10,"1","0")))</f>
        <v>1</v>
      </c>
      <c r="G86" s="96">
        <f t="shared" si="8"/>
        <v>2</v>
      </c>
      <c r="H86" s="97" t="str">
        <f t="shared" si="9"/>
        <v>да</v>
      </c>
      <c r="I86" s="98">
        <f>IF(H86="да",ABS(C86+Прайс!$E$6-Прайс!$E$4)+ABS(Вычисления!D86+Прайс!$E$6-Прайс!$E$5),"9998")</f>
        <v>450</v>
      </c>
      <c r="J86" s="111" t="str">
        <f t="array" ref="J86">IF(I86&gt;=9998,"Не подходит",IF(I86=MIN(IF($B$3:$B$118=B86,$I$3:$I$118,9999)),"Лучший вариант","Допустимый"))</f>
        <v>Допустимый</v>
      </c>
      <c r="K86" s="121">
        <f>INDEX(' остататок'!E:E,MATCH(Вычисления!A:A,' остататок'!A:A,0))</f>
        <v>3.36</v>
      </c>
      <c r="L86" s="122">
        <f>INDEX(' остататок'!F:F,MATCH(Вычисления!A:A,' остататок'!A:A,0))</f>
        <v>3</v>
      </c>
      <c r="M86" s="124">
        <f>INDEX(' остататок'!G:G,MATCH(Вычисления!A:A,' остататок'!A:A,0))</f>
        <v>2.86</v>
      </c>
      <c r="N86" s="124">
        <f>INDEX(' остататок'!H:H,MATCH(Вычисления!A:A,' остататок'!A:A,0))</f>
        <v>2.86</v>
      </c>
      <c r="O86" s="222">
        <f>INDEX(Прайс!D:D,MATCH(Вычисления!A:A,Прайс!B:B,0))</f>
        <v>0</v>
      </c>
      <c r="P86" s="104">
        <f>INDEX(' остататок'!D:D,MATCH(Вычисления!$A$3:$A$113,' остататок'!A:A,0))</f>
        <v>5300</v>
      </c>
      <c r="Q86" s="105" t="str">
        <f>IF(Вычисления!$P86&gt;500,IF(O86&gt;P86,"нет в наличии","в наличии"),"нет в наличии")</f>
        <v>в наличии</v>
      </c>
    </row>
    <row r="87" spans="1:17" ht="12" customHeight="1">
      <c r="A87" s="113" t="s">
        <v>93</v>
      </c>
      <c r="B87" s="113" t="s">
        <v>120</v>
      </c>
      <c r="C87" s="96">
        <v>300</v>
      </c>
      <c r="D87" s="96">
        <v>200</v>
      </c>
      <c r="E87" s="98" t="str">
        <f>IF(Вычисления!C87&lt;Вычисления!D87,IF(Вычисления!D87&gt;=MAX(Прайс!$E$4,Прайс!$E$5,Прайс!$E$6)+15,"1","0"),IF(Прайс!$E$6&gt;Прайс!$E$4,IF(Вычисления!C87&gt;=Прайс!$E$6+15,"1","0"),IF(Вычисления!C87&gt;=Прайс!$E$4+15,"1","0")))</f>
        <v>1</v>
      </c>
      <c r="F87" s="96" t="str">
        <f>IF(Вычисления!D87&gt;Вычисления!C87, IF(Прайс!$E$6&gt;Прайс!$E$4, IF(Вычисления!C87&gt;=SUM(Прайс!$E$4,Прайс!$E$5)+10,"1","0"), IF(Вычисления!C87&gt;=SUM(Прайс!$E$6,Прайс!$E$5)+10,"1","0")), IF(Прайс!$E$6&gt;Прайс!$E$4, IF(Вычисления!D87&gt;=SUM(Прайс!$E$4,Прайс!$E$5)+10,"1","0"), IF(Вычисления!D87&gt;=SUM(Прайс!$E$6,Прайс!$E$5)+10,"1","0")))</f>
        <v>1</v>
      </c>
      <c r="G87" s="96">
        <f t="shared" si="8"/>
        <v>2</v>
      </c>
      <c r="H87" s="97" t="str">
        <f t="shared" si="9"/>
        <v>да</v>
      </c>
      <c r="I87" s="98">
        <f>IF(H87="да",ABS(C87+Прайс!$E$6-Прайс!$E$4)+ABS(Вычисления!D87+Прайс!$E$6-Прайс!$E$5),"9998")</f>
        <v>500</v>
      </c>
      <c r="J87" s="112" t="str">
        <f t="array" ref="J87">IF(I87&gt;=9998,"Не подходит",IF(I87=MIN(IF($B$3:$B$118=B87,$I$3:$I$118,9999)),"Лучший вариант","Допустимый"))</f>
        <v>Допустимый</v>
      </c>
      <c r="K87" s="121">
        <f>INDEX(' остататок'!E:E,MATCH(Вычисления!A:A,' остататок'!A:A,0))</f>
        <v>3.81</v>
      </c>
      <c r="L87" s="122">
        <f>INDEX(' остататок'!F:F,MATCH(Вычисления!A:A,' остататок'!A:A,0))</f>
        <v>3.4</v>
      </c>
      <c r="M87" s="124">
        <f>INDEX(' остататок'!G:G,MATCH(Вычисления!A:A,' остататок'!A:A,0))</f>
        <v>3.24</v>
      </c>
      <c r="N87" s="124">
        <f>INDEX(' остататок'!H:H,MATCH(Вычисления!A:A,' остататок'!A:A,0))</f>
        <v>3.24</v>
      </c>
      <c r="O87" s="222">
        <f>INDEX(Прайс!D:D,MATCH(Вычисления!A:A,Прайс!B:B,0))</f>
        <v>0</v>
      </c>
      <c r="P87" s="108">
        <f>INDEX(' остататок'!D:D,MATCH(Вычисления!$A$3:$A$113,' остататок'!A:A,0))</f>
        <v>6000</v>
      </c>
      <c r="Q87" s="105" t="str">
        <f>IF(Вычисления!$P87&gt;500,IF(O87&gt;P87,"нет в наличии","в наличии"),"нет в наличии")</f>
        <v>в наличии</v>
      </c>
    </row>
    <row r="88" spans="1:17" ht="12" customHeight="1">
      <c r="A88" s="113" t="s">
        <v>94</v>
      </c>
      <c r="B88" s="113" t="s">
        <v>120</v>
      </c>
      <c r="C88" s="96">
        <v>350</v>
      </c>
      <c r="D88" s="96">
        <v>250</v>
      </c>
      <c r="E88" s="98" t="str">
        <f>IF(Вычисления!C88&lt;Вычисления!D88,IF(Вычисления!D88&gt;=MAX(Прайс!$E$4,Прайс!$E$5,Прайс!$E$6)+15,"1","0"),IF(Прайс!$E$6&gt;Прайс!$E$4,IF(Вычисления!C88&gt;=Прайс!$E$6+15,"1","0"),IF(Вычисления!C88&gt;=Прайс!$E$4+15,"1","0")))</f>
        <v>1</v>
      </c>
      <c r="F88" s="96" t="str">
        <f>IF(Вычисления!D88&gt;Вычисления!C88, IF(Прайс!$E$6&gt;Прайс!$E$4, IF(Вычисления!C88&gt;=SUM(Прайс!$E$4,Прайс!$E$5)+10,"1","0"), IF(Вычисления!C88&gt;=SUM(Прайс!$E$6,Прайс!$E$5)+10,"1","0")), IF(Прайс!$E$6&gt;Прайс!$E$4, IF(Вычисления!D88&gt;=SUM(Прайс!$E$4,Прайс!$E$5)+10,"1","0"), IF(Вычисления!D88&gt;=SUM(Прайс!$E$6,Прайс!$E$5)+10,"1","0")))</f>
        <v>1</v>
      </c>
      <c r="G88" s="96">
        <f t="shared" si="8"/>
        <v>2</v>
      </c>
      <c r="H88" s="97" t="str">
        <f t="shared" si="9"/>
        <v>да</v>
      </c>
      <c r="I88" s="98">
        <f>IF(H88="да",ABS(C88+Прайс!$E$6-Прайс!$E$4)+ABS(Вычисления!D88+Прайс!$E$6-Прайс!$E$5),"9998")</f>
        <v>600</v>
      </c>
      <c r="J88" s="111" t="str">
        <f t="array" ref="J88">IF(I88&gt;=9998,"Не подходит",IF(I88=MIN(IF($B$3:$B$118=B88,$I$3:$I$118,9999)),"Лучший вариант","Допустимый"))</f>
        <v>Допустимый</v>
      </c>
      <c r="K88" s="121">
        <f>INDEX(' остататок'!E:E,MATCH(Вычисления!A:A,' остататок'!A:A,0))</f>
        <v>5.0999999999999996</v>
      </c>
      <c r="L88" s="122">
        <f>INDEX(' остататок'!F:F,MATCH(Вычисления!A:A,' остататок'!A:A,0))</f>
        <v>4.5599999999999996</v>
      </c>
      <c r="M88" s="124">
        <f>INDEX(' остататок'!G:G,MATCH(Вычисления!A:A,' остататок'!A:A,0))</f>
        <v>4.34</v>
      </c>
      <c r="N88" s="124">
        <f>INDEX(' остататок'!H:H,MATCH(Вычисления!A:A,' остататок'!A:A,0))</f>
        <v>4.34</v>
      </c>
      <c r="O88" s="222">
        <f>INDEX(Прайс!D:D,MATCH(Вычисления!A:A,Прайс!B:B,0))</f>
        <v>0</v>
      </c>
      <c r="P88" s="104">
        <f>INDEX(' остататок'!D:D,MATCH(Вычисления!$A$3:$A$113,' остататок'!A:A,0))</f>
        <v>1800</v>
      </c>
      <c r="Q88" s="105" t="str">
        <f>IF(Вычисления!$P88&gt;500,IF(O88&gt;P88,"нет в наличии","в наличии"),"нет в наличии")</f>
        <v>в наличии</v>
      </c>
    </row>
    <row r="89" spans="1:17" ht="12" customHeight="1">
      <c r="A89" s="113" t="s">
        <v>95</v>
      </c>
      <c r="B89" s="113" t="s">
        <v>120</v>
      </c>
      <c r="C89" s="96">
        <v>400</v>
      </c>
      <c r="D89" s="96">
        <v>300</v>
      </c>
      <c r="E89" s="98" t="str">
        <f>IF(Вычисления!C89&lt;Вычисления!D89,IF(Вычисления!D89&gt;=MAX(Прайс!$E$4,Прайс!$E$5,Прайс!$E$6)+15,"1","0"),IF(Прайс!$E$6&gt;Прайс!$E$4,IF(Вычисления!C89&gt;=Прайс!$E$6+15,"1","0"),IF(Вычисления!C89&gt;=Прайс!$E$4+15,"1","0")))</f>
        <v>1</v>
      </c>
      <c r="F89" s="96" t="str">
        <f>IF(Вычисления!D89&gt;Вычисления!C89, IF(Прайс!$E$6&gt;Прайс!$E$4, IF(Вычисления!C89&gt;=SUM(Прайс!$E$4,Прайс!$E$5)+10,"1","0"), IF(Вычисления!C89&gt;=SUM(Прайс!$E$6,Прайс!$E$5)+10,"1","0")), IF(Прайс!$E$6&gt;Прайс!$E$4, IF(Вычисления!D89&gt;=SUM(Прайс!$E$4,Прайс!$E$5)+10,"1","0"), IF(Вычисления!D89&gt;=SUM(Прайс!$E$6,Прайс!$E$5)+10,"1","0")))</f>
        <v>1</v>
      </c>
      <c r="G89" s="96">
        <f t="shared" si="8"/>
        <v>2</v>
      </c>
      <c r="H89" s="97" t="str">
        <f t="shared" si="9"/>
        <v>да</v>
      </c>
      <c r="I89" s="98">
        <f>IF(H89="да",ABS(C89+Прайс!$E$6-Прайс!$E$4)+ABS(Вычисления!D89+Прайс!$E$6-Прайс!$E$5),"9998")</f>
        <v>700</v>
      </c>
      <c r="J89" s="112" t="str">
        <f t="array" ref="J89">IF(I89&gt;=9998,"Не подходит",IF(I89=MIN(IF($B$3:$B$118=B89,$I$3:$I$118,9999)),"Лучший вариант","Допустимый"))</f>
        <v>Допустимый</v>
      </c>
      <c r="K89" s="121">
        <f>INDEX(' остататок'!E:E,MATCH(Вычисления!A:A,' остататок'!A:A,0))</f>
        <v>6.69</v>
      </c>
      <c r="L89" s="122">
        <f>INDEX(' остататок'!F:F,MATCH(Вычисления!A:A,' остататок'!A:A,0))</f>
        <v>5.98</v>
      </c>
      <c r="M89" s="124">
        <f>INDEX(' остататок'!G:G,MATCH(Вычисления!A:A,' остататок'!A:A,0))</f>
        <v>5.68</v>
      </c>
      <c r="N89" s="124">
        <f>INDEX(' остататок'!H:H,MATCH(Вычисления!A:A,' остататок'!A:A,0))</f>
        <v>5.68</v>
      </c>
      <c r="O89" s="222">
        <f>INDEX(Прайс!D:D,MATCH(Вычисления!A:A,Прайс!B:B,0))</f>
        <v>0</v>
      </c>
      <c r="P89" s="108">
        <f>INDEX(' остататок'!D:D,MATCH(Вычисления!$A$3:$A$113,' остататок'!A:A,0))</f>
        <v>2000</v>
      </c>
      <c r="Q89" s="105" t="str">
        <f>IF(Вычисления!$P89&gt;500,IF(O89&gt;P89,"нет в наличии","в наличии"),"нет в наличии")</f>
        <v>в наличии</v>
      </c>
    </row>
    <row r="90" spans="1:17" ht="12" customHeight="1">
      <c r="A90" s="113" t="s">
        <v>96</v>
      </c>
      <c r="B90" s="113" t="s">
        <v>120</v>
      </c>
      <c r="C90" s="96">
        <v>450</v>
      </c>
      <c r="D90" s="96">
        <v>350</v>
      </c>
      <c r="E90" s="98" t="str">
        <f>IF(Вычисления!C90&lt;Вычисления!D90,IF(Вычисления!D90&gt;=MAX(Прайс!$E$4,Прайс!$E$5,Прайс!$E$6)+15,"1","0"),IF(Прайс!$E$6&gt;Прайс!$E$4,IF(Вычисления!C90&gt;=Прайс!$E$6+15,"1","0"),IF(Вычисления!C90&gt;=Прайс!$E$4+15,"1","0")))</f>
        <v>1</v>
      </c>
      <c r="F90" s="96" t="str">
        <f>IF(Вычисления!D90&gt;Вычисления!C90, IF(Прайс!$E$6&gt;Прайс!$E$4, IF(Вычисления!C90&gt;=SUM(Прайс!$E$4,Прайс!$E$5)+10,"1","0"), IF(Вычисления!C90&gt;=SUM(Прайс!$E$6,Прайс!$E$5)+10,"1","0")), IF(Прайс!$E$6&gt;Прайс!$E$4, IF(Вычисления!D90&gt;=SUM(Прайс!$E$4,Прайс!$E$5)+10,"1","0"), IF(Вычисления!D90&gt;=SUM(Прайс!$E$6,Прайс!$E$5)+10,"1","0")))</f>
        <v>1</v>
      </c>
      <c r="G90" s="96">
        <f t="shared" si="8"/>
        <v>2</v>
      </c>
      <c r="H90" s="97" t="str">
        <f t="shared" si="9"/>
        <v>да</v>
      </c>
      <c r="I90" s="98">
        <f>IF(H90="да",ABS(C90+Прайс!$E$6-Прайс!$E$4)+ABS(Вычисления!D90+Прайс!$E$6-Прайс!$E$5),"9998")</f>
        <v>800</v>
      </c>
      <c r="J90" s="111" t="str">
        <f t="array" ref="J90">IF(I90&gt;=9998,"Не подходит",IF(I90=MIN(IF($B$3:$B$118=B90,$I$3:$I$118,9999)),"Лучший вариант","Допустимый"))</f>
        <v>Допустимый</v>
      </c>
      <c r="K90" s="121">
        <f>INDEX(' остататок'!E:E,MATCH(Вычисления!A:A,' остататок'!A:A,0))</f>
        <v>8.7799999999999994</v>
      </c>
      <c r="L90" s="122">
        <f>INDEX(' остататок'!F:F,MATCH(Вычисления!A:A,' остататок'!A:A,0))</f>
        <v>7.85</v>
      </c>
      <c r="M90" s="124">
        <f>INDEX(' остататок'!G:G,MATCH(Вычисления!A:A,' остататок'!A:A,0))</f>
        <v>7.47</v>
      </c>
      <c r="N90" s="124">
        <f>INDEX(' остататок'!H:H,MATCH(Вычисления!A:A,' остататок'!A:A,0))</f>
        <v>7.47</v>
      </c>
      <c r="O90" s="222">
        <f>INDEX(Прайс!D:D,MATCH(Вычисления!A:A,Прайс!B:B,0))</f>
        <v>0</v>
      </c>
      <c r="P90" s="104">
        <f>INDEX(' остататок'!D:D,MATCH(Вычисления!$A$3:$A$113,' остататок'!A:A,0))</f>
        <v>800</v>
      </c>
      <c r="Q90" s="105" t="str">
        <f>IF(Вычисления!$P90&gt;500,IF(O90&gt;P90,"нет в наличии","в наличии"),"нет в наличии")</f>
        <v>в наличии</v>
      </c>
    </row>
    <row r="91" spans="1:17" ht="12" customHeight="1">
      <c r="A91" s="113" t="s">
        <v>97</v>
      </c>
      <c r="B91" s="113" t="s">
        <v>120</v>
      </c>
      <c r="C91" s="96">
        <v>500</v>
      </c>
      <c r="D91" s="96">
        <v>400</v>
      </c>
      <c r="E91" s="98" t="str">
        <f>IF(Вычисления!C91&lt;Вычисления!D91,IF(Вычисления!D91&gt;=MAX(Прайс!$E$4,Прайс!$E$5,Прайс!$E$6)+15,"1","0"),IF(Прайс!$E$6&gt;Прайс!$E$4,IF(Вычисления!C91&gt;=Прайс!$E$6+15,"1","0"),IF(Вычисления!C91&gt;=Прайс!$E$4+15,"1","0")))</f>
        <v>1</v>
      </c>
      <c r="F91" s="96" t="str">
        <f>IF(Вычисления!D91&gt;Вычисления!C91, IF(Прайс!$E$6&gt;Прайс!$E$4, IF(Вычисления!C91&gt;=SUM(Прайс!$E$4,Прайс!$E$5)+10,"1","0"), IF(Вычисления!C91&gt;=SUM(Прайс!$E$6,Прайс!$E$5)+10,"1","0")), IF(Прайс!$E$6&gt;Прайс!$E$4, IF(Вычисления!D91&gt;=SUM(Прайс!$E$4,Прайс!$E$5)+10,"1","0"), IF(Вычисления!D91&gt;=SUM(Прайс!$E$6,Прайс!$E$5)+10,"1","0")))</f>
        <v>1</v>
      </c>
      <c r="G91" s="96">
        <f t="shared" si="8"/>
        <v>2</v>
      </c>
      <c r="H91" s="97" t="str">
        <f t="shared" si="9"/>
        <v>да</v>
      </c>
      <c r="I91" s="98">
        <f>IF(H91="да",ABS(C91+Прайс!$E$6-Прайс!$E$4)+ABS(Вычисления!D91+Прайс!$E$6-Прайс!$E$5),"9998")</f>
        <v>900</v>
      </c>
      <c r="J91" s="112" t="str">
        <f t="array" ref="J91">IF(I91&gt;=9998,"Не подходит",IF(I91=MIN(IF($B$3:$B$118=B91,$I$3:$I$118,9999)),"Лучший вариант","Допустимый"))</f>
        <v>Допустимый</v>
      </c>
      <c r="K91" s="121">
        <f>INDEX(' остататок'!E:E,MATCH(Вычисления!A:A,' остататок'!A:A,0))</f>
        <v>10.75</v>
      </c>
      <c r="L91" s="122">
        <f>INDEX(' остататок'!F:F,MATCH(Вычисления!A:A,' остататок'!A:A,0))</f>
        <v>9.6300000000000008</v>
      </c>
      <c r="M91" s="124">
        <f>INDEX(' остататок'!G:G,MATCH(Вычисления!A:A,' остататок'!A:A,0))</f>
        <v>9.14</v>
      </c>
      <c r="N91" s="124">
        <f>INDEX(' остататок'!H:H,MATCH(Вычисления!A:A,' остататок'!A:A,0))</f>
        <v>9.14</v>
      </c>
      <c r="O91" s="222">
        <f>INDEX(Прайс!D:D,MATCH(Вычисления!A:A,Прайс!B:B,0))</f>
        <v>0</v>
      </c>
      <c r="P91" s="108">
        <f>INDEX(' остататок'!D:D,MATCH(Вычисления!$A$3:$A$113,' остататок'!A:A,0))</f>
        <v>1000</v>
      </c>
      <c r="Q91" s="105" t="str">
        <f>IF(Вычисления!$P91&gt;500,IF(O91&gt;P91,"нет в наличии","в наличии"),"нет в наличии")</f>
        <v>в наличии</v>
      </c>
    </row>
    <row r="92" spans="1:17" ht="12" customHeight="1">
      <c r="A92" s="113" t="s">
        <v>98</v>
      </c>
      <c r="B92" s="113" t="s">
        <v>121</v>
      </c>
      <c r="C92" s="125"/>
      <c r="D92" s="125"/>
      <c r="E92" s="125"/>
      <c r="F92" s="125"/>
      <c r="G92" s="125"/>
      <c r="H92" s="96"/>
      <c r="I92" s="98"/>
      <c r="J92" s="99" t="s">
        <v>253</v>
      </c>
      <c r="K92" s="126">
        <f>INDEX(' остататок'!E:E,MATCH(Вычисления!A:A,' остататок'!A:A,0))</f>
        <v>100</v>
      </c>
      <c r="L92" s="127">
        <f>INDEX(' остататок'!F:F,MATCH(Вычисления!A:A,' остататок'!A:A,0))</f>
        <v>84</v>
      </c>
      <c r="M92" s="128">
        <f>INDEX(' остататок'!G:G,MATCH(Вычисления!A:A,' остататок'!A:A,0))</f>
        <v>78</v>
      </c>
      <c r="N92" s="128">
        <f>INDEX(' остататок'!H:H,MATCH(Вычисления!A:A,' остататок'!A:A,0))</f>
        <v>78</v>
      </c>
      <c r="O92" s="222">
        <f>INDEX(Прайс!D:D,MATCH(Вычисления!A:A,Прайс!B:B,0))</f>
        <v>0</v>
      </c>
      <c r="P92" s="104">
        <f>INDEX(' остататок'!D:D,MATCH(Вычисления!$A$3:$A$113,' остататок'!A:A,0))</f>
        <v>20</v>
      </c>
      <c r="Q92" s="105" t="str">
        <f>IF(Вычисления!$P92&gt;1,IF(O92&gt;P92,"нет в наличии","в наличии"),"нет в наличии")</f>
        <v>в наличии</v>
      </c>
    </row>
    <row r="93" spans="1:17" ht="12" customHeight="1">
      <c r="A93" s="113" t="s">
        <v>99</v>
      </c>
      <c r="B93" s="113" t="s">
        <v>121</v>
      </c>
      <c r="C93" s="125"/>
      <c r="D93" s="125"/>
      <c r="E93" s="125"/>
      <c r="F93" s="125"/>
      <c r="G93" s="125"/>
      <c r="H93" s="96"/>
      <c r="I93" s="98"/>
      <c r="J93" s="107" t="s">
        <v>253</v>
      </c>
      <c r="K93" s="126">
        <f>INDEX(' остататок'!E:E,MATCH(Вычисления!A:A,' остататок'!A:A,0))</f>
        <v>95</v>
      </c>
      <c r="L93" s="127">
        <f>INDEX(' остататок'!F:F,MATCH(Вычисления!A:A,' остататок'!A:A,0))</f>
        <v>80</v>
      </c>
      <c r="M93" s="128">
        <f>INDEX(' остататок'!G:G,MATCH(Вычисления!A:A,' остататок'!A:A,0))</f>
        <v>73</v>
      </c>
      <c r="N93" s="128">
        <f>INDEX(' остататок'!H:H,MATCH(Вычисления!A:A,' остататок'!A:A,0))</f>
        <v>73</v>
      </c>
      <c r="O93" s="222">
        <f>INDEX(Прайс!D:D,MATCH(Вычисления!A:A,Прайс!B:B,0))</f>
        <v>0</v>
      </c>
      <c r="P93" s="108">
        <f>INDEX(' остататок'!D:D,MATCH(Вычисления!$A$3:$A$113,' остататок'!A:A,0))</f>
        <v>75</v>
      </c>
      <c r="Q93" s="105" t="str">
        <f>IF(Вычисления!$P93&gt;1,IF(O93&gt;P93,"нет в наличии","в наличии"),"нет в наличии")</f>
        <v>в наличии</v>
      </c>
    </row>
    <row r="94" spans="1:17" ht="12" customHeight="1">
      <c r="A94" s="113" t="s">
        <v>100</v>
      </c>
      <c r="B94" s="113" t="s">
        <v>121</v>
      </c>
      <c r="C94" s="125"/>
      <c r="D94" s="125"/>
      <c r="E94" s="125"/>
      <c r="F94" s="125"/>
      <c r="G94" s="125"/>
      <c r="H94" s="96"/>
      <c r="I94" s="98"/>
      <c r="J94" s="99" t="s">
        <v>253</v>
      </c>
      <c r="K94" s="126">
        <f>INDEX(' остататок'!E:E,MATCH(Вычисления!A:A,' остататок'!A:A,0))</f>
        <v>95</v>
      </c>
      <c r="L94" s="127">
        <f>INDEX(' остататок'!F:F,MATCH(Вычисления!A:A,' остататок'!A:A,0))</f>
        <v>85</v>
      </c>
      <c r="M94" s="128">
        <f>INDEX(' остататок'!G:G,MATCH(Вычисления!A:A,' остататок'!A:A,0))</f>
        <v>80</v>
      </c>
      <c r="N94" s="128">
        <f>INDEX(' остататок'!H:H,MATCH(Вычисления!A:A,' остататок'!A:A,0))</f>
        <v>75</v>
      </c>
      <c r="O94" s="222">
        <f>INDEX(Прайс!D:D,MATCH(Вычисления!A:A,Прайс!B:B,0))</f>
        <v>0</v>
      </c>
      <c r="P94" s="104">
        <f>INDEX(' остататок'!D:D,MATCH(Вычисления!$A$3:$A$113,' остататок'!A:A,0))</f>
        <v>1506</v>
      </c>
      <c r="Q94" s="105" t="str">
        <f>IF(Вычисления!$P94&gt;1,IF(O94&gt;P94,"нет в наличии","в наличии"),"нет в наличии")</f>
        <v>в наличии</v>
      </c>
    </row>
    <row r="95" spans="1:17" ht="12" customHeight="1">
      <c r="A95" s="113" t="s">
        <v>101</v>
      </c>
      <c r="B95" s="113" t="s">
        <v>121</v>
      </c>
      <c r="C95" s="125"/>
      <c r="D95" s="125"/>
      <c r="E95" s="125"/>
      <c r="F95" s="125"/>
      <c r="G95" s="125"/>
      <c r="H95" s="96"/>
      <c r="I95" s="98"/>
      <c r="J95" s="107" t="s">
        <v>253</v>
      </c>
      <c r="K95" s="126">
        <f>INDEX(' остататок'!E:E,MATCH(Вычисления!A:A,' остататок'!A:A,0))</f>
        <v>120</v>
      </c>
      <c r="L95" s="127">
        <f>INDEX(' остататок'!F:F,MATCH(Вычисления!A:A,' остататок'!A:A,0))</f>
        <v>105</v>
      </c>
      <c r="M95" s="128">
        <f>INDEX(' остататок'!G:G,MATCH(Вычисления!A:A,' остататок'!A:A,0))</f>
        <v>95</v>
      </c>
      <c r="N95" s="128">
        <f>INDEX(' остататок'!H:H,MATCH(Вычисления!A:A,' остататок'!A:A,0))</f>
        <v>95</v>
      </c>
      <c r="O95" s="222">
        <f>INDEX(Прайс!D:D,MATCH(Вычисления!A:A,Прайс!B:B,0))</f>
        <v>0</v>
      </c>
      <c r="P95" s="108">
        <f>INDEX(' остататок'!D:D,MATCH(Вычисления!$A$3:$A$113,' остататок'!A:A,0))</f>
        <v>200</v>
      </c>
      <c r="Q95" s="105" t="str">
        <f>IF(Вычисления!$P95&gt;1,IF(O95&gt;P95,"нет в наличии","в наличии"),"нет в наличии")</f>
        <v>в наличии</v>
      </c>
    </row>
    <row r="96" spans="1:17" ht="12" customHeight="1">
      <c r="A96" s="113" t="s">
        <v>102</v>
      </c>
      <c r="B96" s="113" t="s">
        <v>121</v>
      </c>
      <c r="C96" s="125"/>
      <c r="D96" s="125"/>
      <c r="E96" s="125"/>
      <c r="F96" s="125"/>
      <c r="G96" s="125"/>
      <c r="H96" s="96"/>
      <c r="I96" s="98"/>
      <c r="J96" s="99" t="s">
        <v>253</v>
      </c>
      <c r="K96" s="126">
        <f>INDEX(' остататок'!E:E,MATCH(Вычисления!A:A,' остататок'!A:A,0))</f>
        <v>720</v>
      </c>
      <c r="L96" s="127">
        <f>INDEX(' остататок'!F:F,MATCH(Вычисления!A:A,' остататок'!A:A,0))</f>
        <v>680</v>
      </c>
      <c r="M96" s="128">
        <f>INDEX(' остататок'!G:G,MATCH(Вычисления!A:A,' остататок'!A:A,0))</f>
        <v>660</v>
      </c>
      <c r="N96" s="128">
        <f>INDEX(' остататок'!H:H,MATCH(Вычисления!A:A,' остататок'!A:A,0))</f>
        <v>660</v>
      </c>
      <c r="O96" s="222">
        <f>INDEX(Прайс!D:D,MATCH(Вычисления!A:A,Прайс!B:B,0))</f>
        <v>0</v>
      </c>
      <c r="P96" s="104">
        <f>INDEX(' остататок'!D:D,MATCH(Вычисления!$A$3:$A$113,' остататок'!A:A,0))</f>
        <v>31</v>
      </c>
      <c r="Q96" s="105" t="str">
        <f>IF(Вычисления!$P96&gt;1,IF(O96&gt;P96,"нет в наличии","в наличии"),"нет в наличии")</f>
        <v>в наличии</v>
      </c>
    </row>
    <row r="97" spans="1:17" ht="12" customHeight="1">
      <c r="A97" s="113" t="s">
        <v>103</v>
      </c>
      <c r="B97" s="113" t="s">
        <v>121</v>
      </c>
      <c r="C97" s="125"/>
      <c r="D97" s="125"/>
      <c r="E97" s="125"/>
      <c r="F97" s="125"/>
      <c r="G97" s="125"/>
      <c r="H97" s="96"/>
      <c r="I97" s="98"/>
      <c r="J97" s="107" t="s">
        <v>253</v>
      </c>
      <c r="K97" s="126">
        <f>INDEX(' остататок'!E:E,MATCH(Вычисления!A:A,' остататок'!A:A,0))</f>
        <v>150</v>
      </c>
      <c r="L97" s="127">
        <f>INDEX(' остататок'!F:F,MATCH(Вычисления!A:A,' остататок'!A:A,0))</f>
        <v>140</v>
      </c>
      <c r="M97" s="128">
        <f>INDEX(' остататок'!G:G,MATCH(Вычисления!A:A,' остататок'!A:A,0))</f>
        <v>130</v>
      </c>
      <c r="N97" s="128">
        <f>INDEX(' остататок'!H:H,MATCH(Вычисления!A:A,' остататок'!A:A,0))</f>
        <v>130</v>
      </c>
      <c r="O97" s="222">
        <f>INDEX(Прайс!D:D,MATCH(Вычисления!A:A,Прайс!B:B,0))</f>
        <v>0</v>
      </c>
      <c r="P97" s="108">
        <f>INDEX(' остататок'!D:D,MATCH(Вычисления!$A$3:$A$113,' остататок'!A:A,0))</f>
        <v>30</v>
      </c>
      <c r="Q97" s="105" t="str">
        <f>IF(Вычисления!$P97&gt;1,IF(O97&gt;P97,"нет в наличии","в наличии"),"нет в наличии")</f>
        <v>в наличии</v>
      </c>
    </row>
    <row r="98" spans="1:17" ht="12" customHeight="1">
      <c r="A98" s="113" t="s">
        <v>104</v>
      </c>
      <c r="B98" s="113" t="s">
        <v>121</v>
      </c>
      <c r="C98" s="125"/>
      <c r="D98" s="125"/>
      <c r="E98" s="125"/>
      <c r="F98" s="125"/>
      <c r="G98" s="125"/>
      <c r="H98" s="96"/>
      <c r="I98" s="98"/>
      <c r="J98" s="99" t="s">
        <v>253</v>
      </c>
      <c r="K98" s="126">
        <f>INDEX(' остататок'!E:E,MATCH(Вычисления!A:A,' остататок'!A:A,0))</f>
        <v>160</v>
      </c>
      <c r="L98" s="129">
        <f>INDEX(' остататок'!F:F,MATCH(Вычисления!A:A,' остататок'!A:A,0))</f>
        <v>140</v>
      </c>
      <c r="M98" s="130">
        <f>INDEX(' остататок'!G:G,MATCH(Вычисления!A:A,' остататок'!A:A,0))</f>
        <v>133</v>
      </c>
      <c r="N98" s="130">
        <f>INDEX(' остататок'!H:H,MATCH(Вычисления!A:A,' остататок'!A:A,0))</f>
        <v>133</v>
      </c>
      <c r="O98" s="222">
        <f>INDEX(Прайс!D:D,MATCH(Вычисления!A:A,Прайс!B:B,0))</f>
        <v>0</v>
      </c>
      <c r="P98" s="104">
        <f>INDEX(' остататок'!D:D,MATCH(Вычисления!$A$3:$A$113,' остататок'!A:A,0))</f>
        <v>0</v>
      </c>
      <c r="Q98" s="105" t="str">
        <f>IF(Вычисления!$P98&gt;1,IF(O98&gt;P98,"нет в наличии","в наличии"),"нет в наличии")</f>
        <v>нет в наличии</v>
      </c>
    </row>
    <row r="99" spans="1:17" ht="12" customHeight="1">
      <c r="A99" s="113" t="s">
        <v>105</v>
      </c>
      <c r="B99" s="113" t="s">
        <v>121</v>
      </c>
      <c r="C99" s="125"/>
      <c r="D99" s="125"/>
      <c r="E99" s="125"/>
      <c r="F99" s="125"/>
      <c r="G99" s="125"/>
      <c r="H99" s="96"/>
      <c r="I99" s="98"/>
      <c r="J99" s="107" t="s">
        <v>253</v>
      </c>
      <c r="K99" s="126">
        <f>INDEX(' остататок'!E:E,MATCH(Вычисления!A:A,' остататок'!A:A,0))</f>
        <v>290</v>
      </c>
      <c r="L99" s="127">
        <f>INDEX(' остататок'!F:F,MATCH(Вычисления!A:A,' остататок'!A:A,0))</f>
        <v>260</v>
      </c>
      <c r="M99" s="128">
        <f>INDEX(' остататок'!G:G,MATCH(Вычисления!A:A,' остататок'!A:A,0))</f>
        <v>250</v>
      </c>
      <c r="N99" s="128">
        <f>INDEX(' остататок'!H:H,MATCH(Вычисления!A:A,' остататок'!A:A,0))</f>
        <v>250</v>
      </c>
      <c r="O99" s="222">
        <f>INDEX(Прайс!D:D,MATCH(Вычисления!A:A,Прайс!B:B,0))</f>
        <v>0</v>
      </c>
      <c r="P99" s="108">
        <f>INDEX(' остататок'!D:D,MATCH(Вычисления!$A$3:$A$113,' остататок'!A:A,0))</f>
        <v>24</v>
      </c>
      <c r="Q99" s="105" t="str">
        <f>IF(Вычисления!$P99&gt;1,IF(O99&gt;P99,"нет в наличии","в наличии"),"нет в наличии")</f>
        <v>в наличии</v>
      </c>
    </row>
    <row r="100" spans="1:17" ht="12" customHeight="1">
      <c r="A100" s="113" t="s">
        <v>106</v>
      </c>
      <c r="B100" s="113" t="s">
        <v>121</v>
      </c>
      <c r="C100" s="125"/>
      <c r="D100" s="125"/>
      <c r="E100" s="125"/>
      <c r="F100" s="125"/>
      <c r="G100" s="125"/>
      <c r="H100" s="96"/>
      <c r="I100" s="98"/>
      <c r="J100" s="99" t="s">
        <v>253</v>
      </c>
      <c r="K100" s="126">
        <f>INDEX(' остататок'!E:E,MATCH(Вычисления!A:A,' остататок'!A:A,0))</f>
        <v>950</v>
      </c>
      <c r="L100" s="127">
        <f>INDEX(' остататок'!F:F,MATCH(Вычисления!A:A,' остататок'!A:A,0))</f>
        <v>950</v>
      </c>
      <c r="M100" s="128">
        <f>INDEX(' остататок'!G:G,MATCH(Вычисления!A:A,' остататок'!A:A,0))</f>
        <v>950</v>
      </c>
      <c r="N100" s="128">
        <f>INDEX(' остататок'!H:H,MATCH(Вычисления!A:A,' остататок'!A:A,0))</f>
        <v>950</v>
      </c>
      <c r="O100" s="222">
        <f>INDEX(Прайс!D:D,MATCH(Вычисления!A:A,Прайс!B:B,0))</f>
        <v>0</v>
      </c>
      <c r="P100" s="104">
        <f>INDEX(' остататок'!D:D,MATCH(Вычисления!$A$3:$A$113,' остататок'!A:A,0))</f>
        <v>20</v>
      </c>
      <c r="Q100" s="105" t="str">
        <f>IF(Вычисления!$P100&gt;1,IF(O100&gt;P100,"нет в наличии","в наличии"),"нет в наличии")</f>
        <v>в наличии</v>
      </c>
    </row>
    <row r="101" spans="1:17" ht="12" customHeight="1">
      <c r="A101" s="113" t="s">
        <v>107</v>
      </c>
      <c r="B101" s="113" t="s">
        <v>122</v>
      </c>
      <c r="C101" s="125"/>
      <c r="D101" s="125"/>
      <c r="E101" s="125"/>
      <c r="F101" s="125"/>
      <c r="G101" s="125"/>
      <c r="H101" s="96"/>
      <c r="I101" s="98"/>
      <c r="J101" s="107" t="s">
        <v>253</v>
      </c>
      <c r="K101" s="121">
        <f>INDEX(' остататок'!E:E,MATCH(Вычисления!A:A,' остататок'!A:A,0))</f>
        <v>400</v>
      </c>
      <c r="L101" s="122">
        <f>INDEX(' остататок'!F:F,MATCH(Вычисления!A:A,' остататок'!A:A,0))</f>
        <v>340</v>
      </c>
      <c r="M101" s="124">
        <f>INDEX(' остататок'!G:G,MATCH(Вычисления!A:A,' остататок'!A:A,0))</f>
        <v>330</v>
      </c>
      <c r="N101" s="124">
        <f>INDEX(' остататок'!H:H,MATCH(Вычисления!A:A,' остататок'!A:A,0))</f>
        <v>330</v>
      </c>
      <c r="O101" s="222">
        <f>INDEX(Прайс!D:D,MATCH(Вычисления!A:A,Прайс!B:B,0))</f>
        <v>0</v>
      </c>
      <c r="P101" s="108">
        <f>INDEX(' остататок'!D:D,MATCH(Вычисления!$A$3:$A$113,' остататок'!A:A,0))</f>
        <v>3</v>
      </c>
      <c r="Q101" s="105" t="str">
        <f>IF(Вычисления!$P101&gt;1,IF(O101&gt;P101,"нет в наличии","в наличии"),"нет в наличии")</f>
        <v>в наличии</v>
      </c>
    </row>
    <row r="102" spans="1:17" ht="12" customHeight="1">
      <c r="A102" s="113" t="s">
        <v>108</v>
      </c>
      <c r="B102" s="113" t="s">
        <v>122</v>
      </c>
      <c r="C102" s="125"/>
      <c r="D102" s="125"/>
      <c r="E102" s="125"/>
      <c r="F102" s="125"/>
      <c r="G102" s="125"/>
      <c r="H102" s="96"/>
      <c r="I102" s="98"/>
      <c r="J102" s="99" t="s">
        <v>253</v>
      </c>
      <c r="K102" s="121">
        <f>INDEX(' остататок'!E:E,MATCH(Вычисления!A:A,' остататок'!A:A,0))</f>
        <v>0</v>
      </c>
      <c r="L102" s="122">
        <f>INDEX(' остататок'!F:F,MATCH(Вычисления!A:A,' остататок'!A:A,0))</f>
        <v>0</v>
      </c>
      <c r="M102" s="124">
        <f>INDEX(' остататок'!G:G,MATCH(Вычисления!A:A,' остататок'!A:A,0))</f>
        <v>0</v>
      </c>
      <c r="N102" s="124">
        <f>INDEX(' остататок'!H:H,MATCH(Вычисления!A:A,' остататок'!A:A,0))</f>
        <v>0</v>
      </c>
      <c r="O102" s="222">
        <f>INDEX(Прайс!D:D,MATCH(Вычисления!A:A,Прайс!B:B,0))</f>
        <v>0</v>
      </c>
      <c r="P102" s="104">
        <f>INDEX(' остататок'!D:D,MATCH(Вычисления!$A$3:$A$113,' остататок'!A:A,0))</f>
        <v>0</v>
      </c>
      <c r="Q102" s="105" t="str">
        <f>IF(Вычисления!$P102&gt;1,IF(O102&gt;P102,"нет в наличии","в наличии"),"нет в наличии")</f>
        <v>нет в наличии</v>
      </c>
    </row>
    <row r="103" spans="1:17" ht="12" customHeight="1">
      <c r="A103" s="113" t="s">
        <v>109</v>
      </c>
      <c r="B103" s="113" t="s">
        <v>122</v>
      </c>
      <c r="C103" s="125"/>
      <c r="D103" s="125"/>
      <c r="E103" s="125"/>
      <c r="F103" s="125"/>
      <c r="G103" s="125"/>
      <c r="H103" s="96"/>
      <c r="I103" s="98"/>
      <c r="J103" s="107" t="s">
        <v>253</v>
      </c>
      <c r="K103" s="121">
        <f>INDEX(' остататок'!E:E,MATCH(Вычисления!A:A,' остататок'!A:A,0))</f>
        <v>0</v>
      </c>
      <c r="L103" s="122">
        <f>INDEX(' остататок'!F:F,MATCH(Вычисления!A:A,' остататок'!A:A,0))</f>
        <v>0</v>
      </c>
      <c r="M103" s="124">
        <f>INDEX(' остататок'!G:G,MATCH(Вычисления!A:A,' остататок'!A:A,0))</f>
        <v>0</v>
      </c>
      <c r="N103" s="124">
        <f>INDEX(' остататок'!H:H,MATCH(Вычисления!A:A,' остататок'!A:A,0))</f>
        <v>0</v>
      </c>
      <c r="O103" s="222">
        <f>INDEX(Прайс!D:D,MATCH(Вычисления!A:A,Прайс!B:B,0))</f>
        <v>0</v>
      </c>
      <c r="P103" s="108">
        <f>INDEX(' остататок'!D:D,MATCH(Вычисления!$A$3:$A$113,' остататок'!A:A,0))</f>
        <v>0</v>
      </c>
      <c r="Q103" s="105" t="str">
        <f>IF(Вычисления!$P103&gt;1,IF(O103&gt;P103,"нет в наличии","в наличии"),"нет в наличии")</f>
        <v>нет в наличии</v>
      </c>
    </row>
    <row r="104" spans="1:17" ht="12" customHeight="1">
      <c r="A104" s="113" t="s">
        <v>110</v>
      </c>
      <c r="B104" s="113" t="s">
        <v>122</v>
      </c>
      <c r="C104" s="125"/>
      <c r="D104" s="125"/>
      <c r="E104" s="125"/>
      <c r="F104" s="125"/>
      <c r="G104" s="125"/>
      <c r="H104" s="96"/>
      <c r="I104" s="98"/>
      <c r="J104" s="99" t="s">
        <v>253</v>
      </c>
      <c r="K104" s="121">
        <f>INDEX(' остататок'!E:E,MATCH(Вычисления!A:A,' остататок'!A:A,0))</f>
        <v>0</v>
      </c>
      <c r="L104" s="122">
        <f>INDEX(' остататок'!F:F,MATCH(Вычисления!A:A,' остататок'!A:A,0))</f>
        <v>0</v>
      </c>
      <c r="M104" s="124">
        <f>INDEX(' остататок'!G:G,MATCH(Вычисления!A:A,' остататок'!A:A,0))</f>
        <v>0</v>
      </c>
      <c r="N104" s="131">
        <f>INDEX(' остататок'!H:H,MATCH(Вычисления!A:A,' остататок'!A:A,0))</f>
        <v>0</v>
      </c>
      <c r="O104" s="222">
        <f>INDEX(Прайс!D:D,MATCH(Вычисления!A:A,Прайс!B:B,0))</f>
        <v>0</v>
      </c>
      <c r="P104" s="104">
        <f>INDEX(' остататок'!D:D,MATCH(Вычисления!$A$3:$A$113,' остататок'!A:A,0))</f>
        <v>0</v>
      </c>
      <c r="Q104" s="105" t="str">
        <f>IF(Вычисления!$P104&gt;1,IF(O104&gt;P104,"нет в наличии","в наличии"),"нет в наличии")</f>
        <v>нет в наличии</v>
      </c>
    </row>
    <row r="105" spans="1:17" ht="12" customHeight="1">
      <c r="A105" s="113" t="s">
        <v>111</v>
      </c>
      <c r="B105" s="113" t="s">
        <v>123</v>
      </c>
      <c r="C105" s="125"/>
      <c r="D105" s="125"/>
      <c r="E105" s="125"/>
      <c r="F105" s="125"/>
      <c r="G105" s="125"/>
      <c r="H105" s="96"/>
      <c r="I105" s="98"/>
      <c r="J105" s="107" t="s">
        <v>253</v>
      </c>
      <c r="K105" s="121">
        <f>INDEX(' остататок'!E:E,MATCH(Вычисления!A:A,' остататок'!A:A,0))</f>
        <v>0</v>
      </c>
      <c r="L105" s="122">
        <f>INDEX(' остататок'!F:F,MATCH(Вычисления!A:A,' остататок'!A:A,0))</f>
        <v>0</v>
      </c>
      <c r="M105" s="124">
        <f>INDEX(' остататок'!G:G,MATCH(Вычисления!A:A,' остататок'!A:A,0))</f>
        <v>0</v>
      </c>
      <c r="N105" s="124">
        <f>INDEX(' остататок'!H:H,MATCH(Вычисления!A:A,' остататок'!A:A,0))</f>
        <v>0</v>
      </c>
      <c r="O105" s="222">
        <f>INDEX(Прайс!D:D,MATCH(Вычисления!A:A,Прайс!B:B,0))</f>
        <v>0</v>
      </c>
      <c r="P105" s="108">
        <f>INDEX(' остататок'!D:D,MATCH(Вычисления!$A$3:$A$113,' остататок'!A:A,0))</f>
        <v>0</v>
      </c>
      <c r="Q105" s="105" t="str">
        <f>IF(Вычисления!$P105&gt;1,IF(O105&gt;P105,"нет в наличии","в наличии"),"нет в наличии")</f>
        <v>нет в наличии</v>
      </c>
    </row>
    <row r="106" spans="1:17" ht="12" customHeight="1">
      <c r="A106" s="113" t="s">
        <v>112</v>
      </c>
      <c r="B106" s="113" t="s">
        <v>123</v>
      </c>
      <c r="C106" s="125"/>
      <c r="D106" s="125"/>
      <c r="E106" s="125"/>
      <c r="F106" s="125"/>
      <c r="G106" s="125"/>
      <c r="H106" s="96"/>
      <c r="I106" s="98"/>
      <c r="J106" s="99" t="s">
        <v>253</v>
      </c>
      <c r="K106" s="121">
        <f>INDEX(' остататок'!E:E,MATCH(Вычисления!A:A,' остататок'!A:A,0))</f>
        <v>75</v>
      </c>
      <c r="L106" s="122">
        <f>INDEX(' остататок'!F:F,MATCH(Вычисления!A:A,' остататок'!A:A,0))</f>
        <v>71</v>
      </c>
      <c r="M106" s="124">
        <f>INDEX(' остататок'!G:G,MATCH(Вычисления!A:A,' остататок'!A:A,0))</f>
        <v>67</v>
      </c>
      <c r="N106" s="124">
        <f>INDEX(' остататок'!H:H,MATCH(Вычисления!A:A,' остататок'!A:A,0))</f>
        <v>67</v>
      </c>
      <c r="O106" s="222">
        <f>INDEX(Прайс!D:D,MATCH(Вычисления!A:A,Прайс!B:B,0))</f>
        <v>0</v>
      </c>
      <c r="P106" s="104">
        <f>INDEX(' остататок'!D:D,MATCH(Вычисления!$A$3:$A$113,' остататок'!A:A,0))</f>
        <v>53</v>
      </c>
      <c r="Q106" s="105" t="str">
        <f>IF(Вычисления!$P106&gt;1,IF(O106&gt;P106,"нет в наличии","в наличии"),"нет в наличии")</f>
        <v>в наличии</v>
      </c>
    </row>
    <row r="107" spans="1:17" ht="12" customHeight="1">
      <c r="A107" s="113" t="s">
        <v>113</v>
      </c>
      <c r="B107" s="113" t="s">
        <v>123</v>
      </c>
      <c r="C107" s="125"/>
      <c r="D107" s="125"/>
      <c r="E107" s="125"/>
      <c r="F107" s="125"/>
      <c r="G107" s="125"/>
      <c r="H107" s="96"/>
      <c r="I107" s="98"/>
      <c r="J107" s="107" t="s">
        <v>253</v>
      </c>
      <c r="K107" s="121">
        <f>INDEX(' остататок'!E:E,MATCH(Вычисления!A:A,' остататок'!A:A,0))</f>
        <v>100</v>
      </c>
      <c r="L107" s="122">
        <f>INDEX(' остататок'!F:F,MATCH(Вычисления!A:A,' остататок'!A:A,0))</f>
        <v>95</v>
      </c>
      <c r="M107" s="124">
        <f>INDEX(' остататок'!G:G,MATCH(Вычисления!A:A,' остататок'!A:A,0))</f>
        <v>88</v>
      </c>
      <c r="N107" s="124">
        <f>INDEX(' остататок'!H:H,MATCH(Вычисления!A:A,' остататок'!A:A,0))</f>
        <v>88</v>
      </c>
      <c r="O107" s="222">
        <f>INDEX(Прайс!D:D,MATCH(Вычисления!A:A,Прайс!B:B,0))</f>
        <v>0</v>
      </c>
      <c r="P107" s="108">
        <f>INDEX(' остататок'!D:D,MATCH(Вычисления!$A$3:$A$113,' остататок'!A:A,0))</f>
        <v>168</v>
      </c>
      <c r="Q107" s="105" t="str">
        <f>IF(Вычисления!$P107&gt;1,IF(O107&gt;P107,"нет в наличии","в наличии"),"нет в наличии")</f>
        <v>в наличии</v>
      </c>
    </row>
    <row r="108" spans="1:17" ht="12" customHeight="1">
      <c r="A108" s="132" t="s">
        <v>301</v>
      </c>
      <c r="B108" s="113" t="s">
        <v>123</v>
      </c>
      <c r="C108" s="125"/>
      <c r="D108" s="125"/>
      <c r="E108" s="125"/>
      <c r="F108" s="125"/>
      <c r="G108" s="125"/>
      <c r="H108" s="96"/>
      <c r="I108" s="98"/>
      <c r="J108" s="107" t="s">
        <v>253</v>
      </c>
      <c r="K108" s="121">
        <f>INDEX(' остататок'!E:E,MATCH(Вычисления!A:A,' остататок'!A:A,0))</f>
        <v>0</v>
      </c>
      <c r="L108" s="122">
        <f>INDEX(' остататок'!F:F,MATCH(Вычисления!A:A,' остататок'!A:A,0))</f>
        <v>0</v>
      </c>
      <c r="M108" s="124">
        <f>INDEX(' остататок'!G:G,MATCH(Вычисления!A:A,' остататок'!A:A,0))</f>
        <v>0</v>
      </c>
      <c r="N108" s="124">
        <f>INDEX(' остататок'!H:H,MATCH(Вычисления!A:A,' остататок'!A:A,0))</f>
        <v>0</v>
      </c>
      <c r="O108" s="222">
        <f>INDEX(Прайс!D:D,MATCH(Вычисления!A:A,Прайс!B:B,0))</f>
        <v>0</v>
      </c>
      <c r="P108" s="108">
        <f>INDEX(' остататок'!D:D,MATCH(Вычисления!$A$3:$A$113,' остататок'!A:A,0))</f>
        <v>0</v>
      </c>
      <c r="Q108" s="105" t="str">
        <f>IF(Вычисления!$P108&gt;1,IF(O108&gt;P108,"нет в наличии","в наличии"),"нет в наличии")</f>
        <v>нет в наличии</v>
      </c>
    </row>
    <row r="109" spans="1:17" ht="12" customHeight="1">
      <c r="A109" s="133" t="s">
        <v>114</v>
      </c>
      <c r="B109" s="134" t="s">
        <v>124</v>
      </c>
      <c r="C109" s="125"/>
      <c r="D109" s="125"/>
      <c r="E109" s="125"/>
      <c r="F109" s="125"/>
      <c r="G109" s="125"/>
      <c r="H109" s="96"/>
      <c r="I109" s="98"/>
      <c r="J109" s="99" t="s">
        <v>253</v>
      </c>
      <c r="K109" s="135">
        <f>INDEX(' остататок'!E:E,MATCH(Вычисления!A:A,' остататок'!A:A,0))</f>
        <v>60</v>
      </c>
      <c r="L109" s="136">
        <f>INDEX(' остататок'!F:F,MATCH(Вычисления!A:A,' остататок'!A:A,0))</f>
        <v>60</v>
      </c>
      <c r="M109" s="137">
        <f>INDEX(' остататок'!G:G,MATCH(Вычисления!A:A,' остататок'!A:A,0))</f>
        <v>60</v>
      </c>
      <c r="N109" s="137">
        <f>INDEX(' остататок'!H:H,MATCH(Вычисления!A:A,' остататок'!A:A,0))</f>
        <v>60</v>
      </c>
      <c r="O109" s="222">
        <f>INDEX(Прайс!D:D,MATCH(Вычисления!A:A,Прайс!B:B,0))</f>
        <v>0</v>
      </c>
      <c r="P109" s="104">
        <f>INDEX(' остататок'!D:D,MATCH(Вычисления!$A$3:$A$113,' остататок'!A:A,0))</f>
        <v>620</v>
      </c>
      <c r="Q109" s="105" t="str">
        <f>IF(Вычисления!$P109&gt;1,IF(O109&gt;P109,"нет в наличии","в наличии"),"нет в наличии")</f>
        <v>в наличии</v>
      </c>
    </row>
    <row r="110" spans="1:17" ht="12" customHeight="1">
      <c r="A110" s="133" t="s">
        <v>115</v>
      </c>
      <c r="B110" s="134" t="s">
        <v>124</v>
      </c>
      <c r="C110" s="125"/>
      <c r="D110" s="125"/>
      <c r="E110" s="125"/>
      <c r="F110" s="125"/>
      <c r="G110" s="125"/>
      <c r="H110" s="96"/>
      <c r="I110" s="98"/>
      <c r="J110" s="107" t="s">
        <v>253</v>
      </c>
      <c r="K110" s="135">
        <f>INDEX(' остататок'!E:E,MATCH(Вычисления!A:A,' остататок'!A:A,0))</f>
        <v>40</v>
      </c>
      <c r="L110" s="136">
        <f>INDEX(' остататок'!F:F,MATCH(Вычисления!A:A,' остататок'!A:A,0))</f>
        <v>40</v>
      </c>
      <c r="M110" s="137">
        <f>INDEX(' остататок'!G:G,MATCH(Вычисления!A:A,' остататок'!A:A,0))</f>
        <v>40</v>
      </c>
      <c r="N110" s="138">
        <f>INDEX(' остататок'!H:H,MATCH(Вычисления!A:A,' остататок'!A:A,0))</f>
        <v>40</v>
      </c>
      <c r="O110" s="222">
        <f>INDEX(Прайс!D:D,MATCH(Вычисления!A:A,Прайс!B:B,0))</f>
        <v>0</v>
      </c>
      <c r="P110" s="108">
        <f>INDEX(' остататок'!D:D,MATCH(Вычисления!$A$3:$A$113,' остататок'!A:A,0))</f>
        <v>120</v>
      </c>
      <c r="Q110" s="105" t="str">
        <f>IF(Вычисления!$P110&gt;1,IF(O110&gt;P110,"нет в наличии","в наличии"),"нет в наличии")</f>
        <v>в наличии</v>
      </c>
    </row>
    <row r="111" spans="1:17" ht="12" customHeight="1">
      <c r="A111" s="113" t="s">
        <v>116</v>
      </c>
      <c r="B111" s="113" t="s">
        <v>125</v>
      </c>
      <c r="C111" s="125"/>
      <c r="D111" s="125"/>
      <c r="E111" s="125"/>
      <c r="F111" s="125"/>
      <c r="G111" s="125"/>
      <c r="H111" s="96"/>
      <c r="I111" s="98"/>
      <c r="J111" s="99" t="s">
        <v>253</v>
      </c>
      <c r="K111" s="121">
        <f>INDEX(' остататок'!E:E,MATCH(Вычисления!A:A,' остататок'!A:A,0))</f>
        <v>0</v>
      </c>
      <c r="L111" s="122">
        <f>INDEX(' остататок'!F:F,MATCH(Вычисления!A:A,' остататок'!A:A,0))</f>
        <v>0</v>
      </c>
      <c r="M111" s="124">
        <f>INDEX(' остататок'!G:G,MATCH(Вычисления!A:A,' остататок'!A:A,0))</f>
        <v>0</v>
      </c>
      <c r="N111" s="124">
        <f>INDEX(' остататок'!H:H,MATCH(Вычисления!A:A,' остататок'!A:A,0))</f>
        <v>0</v>
      </c>
      <c r="O111" s="222">
        <f>INDEX(Прайс!D:D,MATCH(Вычисления!A:A,Прайс!B:B,0))</f>
        <v>0</v>
      </c>
      <c r="P111" s="104">
        <f>INDEX(' остататок'!D:D,MATCH(Вычисления!$A$3:$A$113,' остататок'!A:A,0))</f>
        <v>0</v>
      </c>
      <c r="Q111" s="105" t="str">
        <f>IF(Вычисления!$P111&gt;1,IF(O111&gt;P111,"нет в наличии","в наличии"),"нет в наличии")</f>
        <v>нет в наличии</v>
      </c>
    </row>
    <row r="112" spans="1:17" ht="12" customHeight="1">
      <c r="A112" s="113" t="s">
        <v>117</v>
      </c>
      <c r="B112" s="113" t="s">
        <v>125</v>
      </c>
      <c r="C112" s="125"/>
      <c r="D112" s="125"/>
      <c r="E112" s="125"/>
      <c r="F112" s="125"/>
      <c r="G112" s="125"/>
      <c r="H112" s="96"/>
      <c r="I112" s="98"/>
      <c r="J112" s="107" t="s">
        <v>253</v>
      </c>
      <c r="K112" s="121">
        <f>INDEX(' остататок'!E:E,MATCH(Вычисления!A:A,' остататок'!A:A,0))</f>
        <v>785</v>
      </c>
      <c r="L112" s="122">
        <f>INDEX(' остататок'!F:F,MATCH(Вычисления!A:A,' остататок'!A:A,0))</f>
        <v>750</v>
      </c>
      <c r="M112" s="124">
        <f>INDEX(' остататок'!G:G,MATCH(Вычисления!A:A,' остататок'!A:A,0))</f>
        <v>660</v>
      </c>
      <c r="N112" s="124">
        <f>INDEX(' остататок'!H:H,MATCH(Вычисления!A:A,' остататок'!A:A,0))</f>
        <v>660</v>
      </c>
      <c r="O112" s="222">
        <f>INDEX(Прайс!D:D,MATCH(Вычисления!A:A,Прайс!B:B,0))</f>
        <v>0</v>
      </c>
      <c r="P112" s="108">
        <f>INDEX(' остататок'!D:D,MATCH(Вычисления!$A$3:$A$113,' остататок'!A:A,0))</f>
        <v>14</v>
      </c>
      <c r="Q112" s="105" t="str">
        <f>IF(Вычисления!$P112&gt;1,IF(O112&gt;P112,"нет в наличии","в наличии"),"нет в наличии")</f>
        <v>в наличии</v>
      </c>
    </row>
    <row r="113" spans="1:17" ht="12" customHeight="1">
      <c r="A113" s="139" t="s">
        <v>118</v>
      </c>
      <c r="B113" s="139" t="s">
        <v>125</v>
      </c>
      <c r="C113" s="125"/>
      <c r="D113" s="125"/>
      <c r="E113" s="125"/>
      <c r="F113" s="125"/>
      <c r="G113" s="125"/>
      <c r="H113" s="96"/>
      <c r="I113" s="98"/>
      <c r="J113" s="140" t="s">
        <v>253</v>
      </c>
      <c r="K113" s="141">
        <f>INDEX(' остататок'!E:E,MATCH(Вычисления!A:A,' остататок'!A:A,0))</f>
        <v>1500</v>
      </c>
      <c r="L113" s="142">
        <f>INDEX(' остататок'!F:F,MATCH(Вычисления!A:A,' остататок'!A:A,0))</f>
        <v>1300</v>
      </c>
      <c r="M113" s="143">
        <f>INDEX(' остататок'!G:G,MATCH(Вычисления!A:A,' остататок'!A:A,0))</f>
        <v>1200</v>
      </c>
      <c r="N113" s="143">
        <f>INDEX(' остататок'!H:H,MATCH(Вычисления!A:A,' остататок'!A:A,0))</f>
        <v>1100</v>
      </c>
      <c r="O113" s="222">
        <f>INDEX(Прайс!D:D,MATCH(Вычисления!A:A,Прайс!B:B,0))</f>
        <v>0</v>
      </c>
      <c r="P113" s="144">
        <f>INDEX(' остататок'!D:D,MATCH(Вычисления!$A$3:$A$113,' остататок'!A:A,0))</f>
        <v>4</v>
      </c>
      <c r="Q113" s="105" t="str">
        <f>IF(Вычисления!$P113&gt;1,IF(O113&gt;P113,"нет в наличии","в наличии"),"нет в наличии")</f>
        <v>в наличии</v>
      </c>
    </row>
  </sheetData>
  <autoFilter ref="A2:Q113" xr:uid="{00000000-0001-0000-0100-000000000000}"/>
  <conditionalFormatting sqref="A108">
    <cfRule type="expression" dxfId="11" priority="1" stopIfTrue="1">
      <formula>$Q108="нет в наличии"</formula>
    </cfRule>
    <cfRule type="expression" dxfId="10" priority="2" stopIfTrue="1">
      <formula>$R108="Допустимый"</formula>
    </cfRule>
    <cfRule type="expression" dxfId="9" priority="3" stopIfTrue="1">
      <formula>$R108="Лучший вариант"</formula>
    </cfRule>
    <cfRule type="expression" dxfId="8" priority="4">
      <formula>$R108="Не подходит"</formula>
    </cfRule>
  </conditionalFormatting>
  <conditionalFormatting sqref="K98">
    <cfRule type="cellIs" dxfId="7" priority="5" stopIfTrue="1" operator="lessThan">
      <formula>0</formula>
    </cfRule>
  </conditionalFormatting>
  <conditionalFormatting sqref="K92:N97 K99:N99">
    <cfRule type="cellIs" dxfId="6" priority="6" stopIfTrue="1" operator="less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:N173"/>
  <sheetViews>
    <sheetView topLeftCell="A145" zoomScaleNormal="100" workbookViewId="0">
      <selection activeCell="C158" sqref="C158"/>
    </sheetView>
  </sheetViews>
  <sheetFormatPr defaultRowHeight="15"/>
  <cols>
    <col min="1" max="1" width="62.85546875" customWidth="1"/>
    <col min="2" max="2" width="12.85546875" customWidth="1"/>
    <col min="3" max="3" width="62" customWidth="1"/>
    <col min="4" max="4" width="26.5703125" customWidth="1"/>
    <col min="5" max="5" width="26.42578125" customWidth="1"/>
    <col min="6" max="6" width="22.42578125" customWidth="1"/>
    <col min="7" max="7" width="16.85546875" customWidth="1"/>
    <col min="8" max="8" width="16.28515625" customWidth="1"/>
  </cols>
  <sheetData>
    <row r="1" spans="1:14" ht="15" customHeight="1">
      <c r="A1" s="215"/>
      <c r="B1" s="215" t="s">
        <v>415</v>
      </c>
      <c r="C1" s="215"/>
      <c r="D1" s="46" t="s">
        <v>127</v>
      </c>
      <c r="E1" s="48" t="s">
        <v>265</v>
      </c>
      <c r="F1" s="46" t="s">
        <v>266</v>
      </c>
      <c r="G1" s="46" t="s">
        <v>267</v>
      </c>
      <c r="H1" s="48" t="s">
        <v>268</v>
      </c>
    </row>
    <row r="2" spans="1:14">
      <c r="A2" s="46"/>
      <c r="B2" s="46"/>
      <c r="C2" s="46">
        <f>C4-C3</f>
        <v>-3</v>
      </c>
      <c r="D2" s="46">
        <f>D4-D3</f>
        <v>4905</v>
      </c>
      <c r="E2" s="48"/>
      <c r="F2" s="46"/>
      <c r="G2" s="46"/>
      <c r="H2" s="48"/>
      <c r="L2" s="202">
        <v>1000</v>
      </c>
      <c r="M2" s="203" t="s">
        <v>73</v>
      </c>
      <c r="N2" s="201" t="s">
        <v>133</v>
      </c>
    </row>
    <row r="3" spans="1:14">
      <c r="A3" s="46" t="s">
        <v>290</v>
      </c>
      <c r="B3" s="46"/>
      <c r="C3" s="46">
        <f>COUNTA(Выгрузка!A:A)</f>
        <v>145</v>
      </c>
      <c r="D3" s="46">
        <f>SUM(D6:D300)</f>
        <v>1711600.5</v>
      </c>
      <c r="E3" s="48"/>
      <c r="F3" s="46"/>
      <c r="G3" s="46"/>
      <c r="H3" s="48"/>
      <c r="L3" s="202">
        <v>1000</v>
      </c>
      <c r="M3" s="203" t="s">
        <v>72</v>
      </c>
      <c r="N3" s="201" t="s">
        <v>134</v>
      </c>
    </row>
    <row r="4" spans="1:14">
      <c r="A4" s="46" t="s">
        <v>289</v>
      </c>
      <c r="B4" s="46"/>
      <c r="C4" s="46">
        <f>COUNTA(C5:C302)</f>
        <v>142</v>
      </c>
      <c r="D4" s="46">
        <f>SUM(Выгрузка!F:F)</f>
        <v>1716505.5</v>
      </c>
      <c r="E4" s="48"/>
      <c r="F4" s="46"/>
      <c r="G4" s="46"/>
      <c r="H4" s="48"/>
      <c r="L4" s="202">
        <v>1000</v>
      </c>
      <c r="M4" s="203" t="s">
        <v>71</v>
      </c>
      <c r="N4" s="201" t="s">
        <v>135</v>
      </c>
    </row>
    <row r="5" spans="1:14">
      <c r="A5" s="46" t="s">
        <v>270</v>
      </c>
      <c r="B5" s="46"/>
      <c r="C5" s="46" t="s">
        <v>271</v>
      </c>
      <c r="D5" s="46"/>
      <c r="E5" s="48"/>
      <c r="F5" s="46"/>
      <c r="G5" s="46"/>
      <c r="H5" s="48"/>
      <c r="L5" s="202">
        <v>1000</v>
      </c>
      <c r="M5" s="203" t="s">
        <v>70</v>
      </c>
      <c r="N5" s="201" t="s">
        <v>136</v>
      </c>
    </row>
    <row r="6" spans="1:14">
      <c r="A6" s="49"/>
      <c r="B6" s="213">
        <v>0</v>
      </c>
      <c r="C6" s="50" t="s">
        <v>128</v>
      </c>
      <c r="D6" s="51">
        <f>IFERROR(INDEX(Выгрузка!F:F,MATCH(' остататок'!C:C,Выгрузка!A:A,0)),0)</f>
        <v>-1</v>
      </c>
      <c r="E6" s="52">
        <f>IFERROR(INDEX(Выгрузка!K:K,MATCH(' остататок'!$C:$C,Выгрузка!$A:$A,0)),0)</f>
        <v>0</v>
      </c>
      <c r="F6" s="52">
        <f>IFERROR(INDEX(Выгрузка!L:L,MATCH(' остататок'!$C:$C,Выгрузка!$A:$A,0)),0)</f>
        <v>0</v>
      </c>
      <c r="G6" s="52">
        <f>IFERROR(INDEX(Выгрузка!M:M,MATCH(' остататок'!$C:$C,Выгрузка!$A:$A,0)),0)</f>
        <v>350</v>
      </c>
      <c r="H6" s="52">
        <f>IFERROR(INDEX(Выгрузка!N:N,MATCH(' остататок'!$C:$C,Выгрузка!$A:$A,0)),0)</f>
        <v>0</v>
      </c>
      <c r="L6" s="202">
        <v>1000</v>
      </c>
      <c r="M6" s="203" t="s">
        <v>69</v>
      </c>
      <c r="N6" s="201" t="s">
        <v>137</v>
      </c>
    </row>
    <row r="7" spans="1:14">
      <c r="A7" s="49"/>
      <c r="B7" s="213">
        <v>0</v>
      </c>
      <c r="C7" s="53" t="s">
        <v>129</v>
      </c>
      <c r="D7" s="51">
        <f>IFERROR(INDEX(Выгрузка!F:F,MATCH(' остататок'!C:C,Выгрузка!A:A,0)),0)</f>
        <v>17</v>
      </c>
      <c r="E7" s="52">
        <f>IFERROR(INDEX(Выгрузка!K:K,MATCH(' остататок'!C:C,Выгрузка!A:A,0)),0)</f>
        <v>0</v>
      </c>
      <c r="F7" s="52">
        <f>IFERROR(INDEX(Выгрузка!L:L,MATCH(' остататок'!$C:$C,Выгрузка!$A:$A,0)),0)</f>
        <v>0</v>
      </c>
      <c r="G7" s="52">
        <f>IFERROR(INDEX(Выгрузка!M:M,MATCH(' остататок'!$C:$C,Выгрузка!$A:$A,0)),0)</f>
        <v>75</v>
      </c>
      <c r="H7" s="52">
        <f>IFERROR(INDEX(Выгрузка!N:N,MATCH(' остататок'!$C:$C,Выгрузка!$A:$A,0)),0)</f>
        <v>75</v>
      </c>
      <c r="L7" s="202">
        <v>1000</v>
      </c>
      <c r="M7" s="203" t="s">
        <v>68</v>
      </c>
      <c r="N7" s="201" t="s">
        <v>138</v>
      </c>
    </row>
    <row r="8" spans="1:14">
      <c r="A8" s="49"/>
      <c r="B8" s="213">
        <v>0</v>
      </c>
      <c r="C8" s="53" t="s">
        <v>130</v>
      </c>
      <c r="D8" s="51">
        <f>IFERROR(INDEX(Выгрузка!F:F,MATCH(' остататок'!C:C,Выгрузка!A:A,0)),0)</f>
        <v>0</v>
      </c>
      <c r="E8" s="52">
        <f>IFERROR(INDEX(Выгрузка!K:K,MATCH(' остататок'!C:C,Выгрузка!A:A,0)),0)</f>
        <v>0</v>
      </c>
      <c r="F8" s="52">
        <f>IFERROR(INDEX(Выгрузка!L:L,MATCH(' остататок'!$C:$C,Выгрузка!$A:$A,0)),0)</f>
        <v>0</v>
      </c>
      <c r="G8" s="52">
        <f>IFERROR(INDEX(Выгрузка!M:M,MATCH(' остататок'!$C:$C,Выгрузка!$A:$A,0)),0)</f>
        <v>20</v>
      </c>
      <c r="H8" s="52">
        <f>IFERROR(INDEX(Выгрузка!N:N,MATCH(' остататок'!$C:$C,Выгрузка!$A:$A,0)),0)</f>
        <v>0</v>
      </c>
      <c r="L8" s="202">
        <v>1000</v>
      </c>
      <c r="M8" s="203" t="s">
        <v>67</v>
      </c>
      <c r="N8" s="201" t="s">
        <v>139</v>
      </c>
    </row>
    <row r="9" spans="1:14">
      <c r="A9" s="49"/>
      <c r="B9" s="213">
        <v>0</v>
      </c>
      <c r="C9" s="53" t="s">
        <v>131</v>
      </c>
      <c r="D9" s="51">
        <f>IFERROR(INDEX(Выгрузка!F:F,MATCH(' остататок'!C:C,Выгрузка!A:A,0)),0)</f>
        <v>0</v>
      </c>
      <c r="E9" s="52">
        <f>IFERROR(INDEX(Выгрузка!K:K,MATCH(' остататок'!C:C,Выгрузка!A:A,0)),0)</f>
        <v>0</v>
      </c>
      <c r="F9" s="52">
        <f>IFERROR(INDEX(Выгрузка!L:L,MATCH(' остататок'!$C:$C,Выгрузка!$A:$A,0)),0)</f>
        <v>0</v>
      </c>
      <c r="G9" s="52">
        <f>IFERROR(INDEX(Выгрузка!M:M,MATCH(' остататок'!$C:$C,Выгрузка!$A:$A,0)),0)</f>
        <v>0</v>
      </c>
      <c r="H9" s="52">
        <f>IFERROR(INDEX(Выгрузка!N:N,MATCH(' остататок'!$C:$C,Выгрузка!$A:$A,0)),0)</f>
        <v>0</v>
      </c>
      <c r="L9" s="202">
        <v>1000</v>
      </c>
      <c r="M9" s="203" t="s">
        <v>66</v>
      </c>
      <c r="N9" s="201" t="s">
        <v>140</v>
      </c>
    </row>
    <row r="10" spans="1:14">
      <c r="A10" s="49"/>
      <c r="B10" s="213">
        <v>0</v>
      </c>
      <c r="C10" s="53" t="s">
        <v>132</v>
      </c>
      <c r="D10" s="51">
        <f>IFERROR(INDEX(Выгрузка!F:F,MATCH(' остататок'!C:C,Выгрузка!A:A,0)),0)</f>
        <v>-20000</v>
      </c>
      <c r="E10" s="52">
        <f>IFERROR(INDEX(Выгрузка!K:K,MATCH(' остататок'!C:C,Выгрузка!A:A,0)),0)</f>
        <v>0</v>
      </c>
      <c r="F10" s="52">
        <f>IFERROR(INDEX(Выгрузка!L:L,MATCH(' остататок'!$C:$C,Выгрузка!$A:$A,0)),0)</f>
        <v>0</v>
      </c>
      <c r="G10" s="52">
        <f>IFERROR(INDEX(Выгрузка!M:M,MATCH(' остататок'!$C:$C,Выгрузка!$A:$A,0)),0)</f>
        <v>0</v>
      </c>
      <c r="H10" s="52">
        <f>IFERROR(INDEX(Выгрузка!N:N,MATCH(' остататок'!$C:$C,Выгрузка!$A:$A,0)),0)</f>
        <v>0</v>
      </c>
      <c r="L10" s="202">
        <v>1000</v>
      </c>
      <c r="M10" s="203" t="s">
        <v>65</v>
      </c>
      <c r="N10" s="201" t="s">
        <v>141</v>
      </c>
    </row>
    <row r="11" spans="1:14">
      <c r="A11" s="49"/>
      <c r="B11" s="213">
        <v>0</v>
      </c>
      <c r="C11" s="54"/>
      <c r="D11" s="51">
        <f>IFERROR(INDEX(Выгрузка!F:F,MATCH(' остататок'!C:C,Выгрузка!A:A,0)),0)</f>
        <v>0</v>
      </c>
      <c r="E11" s="52">
        <f>IFERROR(INDEX(Выгрузка!K:K,MATCH(' остататок'!C:C,Выгрузка!A:A,0)),0)</f>
        <v>0</v>
      </c>
      <c r="F11" s="52">
        <f>IFERROR(INDEX(Выгрузка!L:L,MATCH(' остататок'!$C:$C,Выгрузка!$A:$A,0)),0)</f>
        <v>0</v>
      </c>
      <c r="G11" s="52">
        <f>IFERROR(INDEX(Выгрузка!M:M,MATCH(' остататок'!$C:$C,Выгрузка!$A:$A,0)),0)</f>
        <v>0</v>
      </c>
      <c r="H11" s="52">
        <f>IFERROR(INDEX(Выгрузка!N:N,MATCH(' остататок'!$C:$C,Выгрузка!$A:$A,0)),0)</f>
        <v>0</v>
      </c>
      <c r="L11" s="202">
        <v>1000</v>
      </c>
      <c r="M11" s="203" t="s">
        <v>34</v>
      </c>
      <c r="N11" s="201" t="s">
        <v>142</v>
      </c>
    </row>
    <row r="12" spans="1:14">
      <c r="A12" s="53" t="s">
        <v>73</v>
      </c>
      <c r="B12" s="213">
        <v>1000</v>
      </c>
      <c r="C12" s="53" t="s">
        <v>133</v>
      </c>
      <c r="D12" s="51">
        <f>IFERROR(INDEX(Выгрузка!F:F,MATCH(' остататок'!C:C,Выгрузка!A:A,0)),0)</f>
        <v>32200</v>
      </c>
      <c r="E12" s="52">
        <f>IFERROR(INDEX(Выгрузка!K:K,MATCH(' остататок'!C:C,Выгрузка!A:A,0)),0)</f>
        <v>3.97</v>
      </c>
      <c r="F12" s="52">
        <f>IFERROR(INDEX(Выгрузка!L:L,MATCH(' остататок'!$C:$C,Выгрузка!$A:$A,0)),0)</f>
        <v>3.66</v>
      </c>
      <c r="G12" s="52">
        <f>IFERROR(INDEX(Выгрузка!M:M,MATCH(' остататок'!$C:$C,Выгрузка!$A:$A,0)),0)</f>
        <v>3.4</v>
      </c>
      <c r="H12" s="52">
        <f>IFERROR(INDEX(Выгрузка!N:N,MATCH(' остататок'!$C:$C,Выгрузка!$A:$A,0)),0)</f>
        <v>2.98</v>
      </c>
      <c r="L12" s="202">
        <v>1000</v>
      </c>
      <c r="M12" s="203" t="s">
        <v>33</v>
      </c>
      <c r="N12" s="201" t="s">
        <v>143</v>
      </c>
    </row>
    <row r="13" spans="1:14">
      <c r="A13" s="53" t="s">
        <v>72</v>
      </c>
      <c r="B13" s="213">
        <v>1000</v>
      </c>
      <c r="C13" s="53" t="s">
        <v>134</v>
      </c>
      <c r="D13" s="51">
        <f>IFERROR(INDEX(Выгрузка!F:F,MATCH(' остататок'!C:C,Выгрузка!A:A,0)),0)</f>
        <v>58770</v>
      </c>
      <c r="E13" s="52">
        <f>IFERROR(INDEX(Выгрузка!K:K,MATCH(' остататок'!C:C,Выгрузка!A:A,0)),0)</f>
        <v>3.08</v>
      </c>
      <c r="F13" s="52">
        <f>IFERROR(INDEX(Выгрузка!L:L,MATCH(' остататок'!$C:$C,Выгрузка!$A:$A,0)),0)</f>
        <v>2.85</v>
      </c>
      <c r="G13" s="52">
        <f>IFERROR(INDEX(Выгрузка!M:M,MATCH(' остататок'!$C:$C,Выгрузка!$A:$A,0)),0)</f>
        <v>2.64</v>
      </c>
      <c r="H13" s="52">
        <f>IFERROR(INDEX(Выгрузка!N:N,MATCH(' остататок'!$C:$C,Выгрузка!$A:$A,0)),0)</f>
        <v>2.31</v>
      </c>
      <c r="L13" s="202">
        <v>4000</v>
      </c>
      <c r="M13" s="203" t="s">
        <v>32</v>
      </c>
      <c r="N13" s="201" t="s">
        <v>144</v>
      </c>
    </row>
    <row r="14" spans="1:14">
      <c r="A14" s="53" t="s">
        <v>71</v>
      </c>
      <c r="B14" s="213">
        <v>1000</v>
      </c>
      <c r="C14" s="53" t="s">
        <v>135</v>
      </c>
      <c r="D14" s="51">
        <f>IFERROR(INDEX(Выгрузка!F:F,MATCH(' остататок'!C:C,Выгрузка!A:A,0)),0)</f>
        <v>28400</v>
      </c>
      <c r="E14" s="52">
        <f>IFERROR(INDEX(Выгрузка!K:K,MATCH(' остататок'!C:C,Выгрузка!A:A,0)),0)</f>
        <v>2.83</v>
      </c>
      <c r="F14" s="52">
        <f>IFERROR(INDEX(Выгрузка!L:L,MATCH(' остататок'!$C:$C,Выгрузка!$A:$A,0)),0)</f>
        <v>2.62</v>
      </c>
      <c r="G14" s="52">
        <f>IFERROR(INDEX(Выгрузка!M:M,MATCH(' остататок'!$C:$C,Выгрузка!$A:$A,0)),0)</f>
        <v>2.4300000000000002</v>
      </c>
      <c r="H14" s="52">
        <f>IFERROR(INDEX(Выгрузка!N:N,MATCH(' остататок'!$C:$C,Выгрузка!$A:$A,0)),0)</f>
        <v>2.13</v>
      </c>
      <c r="L14" s="202"/>
      <c r="M14" s="203"/>
      <c r="N14" s="204"/>
    </row>
    <row r="15" spans="1:14">
      <c r="A15" s="53" t="s">
        <v>70</v>
      </c>
      <c r="B15" s="213">
        <v>1000</v>
      </c>
      <c r="C15" s="53" t="s">
        <v>136</v>
      </c>
      <c r="D15" s="51">
        <f>IFERROR(INDEX(Выгрузка!F:F,MATCH(' остататок'!C:C,Выгрузка!A:A,0)),0)</f>
        <v>47800</v>
      </c>
      <c r="E15" s="52">
        <f>IFERROR(INDEX(Выгрузка!K:K,MATCH(' остататок'!C:C,Выгрузка!A:A,0)),0)</f>
        <v>2.33</v>
      </c>
      <c r="F15" s="52">
        <f>IFERROR(INDEX(Выгрузка!L:L,MATCH(' остататок'!$C:$C,Выгрузка!$A:$A,0)),0)</f>
        <v>2.15</v>
      </c>
      <c r="G15" s="52">
        <f>IFERROR(INDEX(Выгрузка!M:M,MATCH(' остататок'!$C:$C,Выгрузка!$A:$A,0)),0)</f>
        <v>2</v>
      </c>
      <c r="H15" s="52">
        <f>IFERROR(INDEX(Выгрузка!N:N,MATCH(' остататок'!$C:$C,Выгрузка!$A:$A,0)),0)</f>
        <v>1.75</v>
      </c>
      <c r="L15" s="202">
        <v>1</v>
      </c>
      <c r="M15" s="203" t="s">
        <v>118</v>
      </c>
      <c r="N15" s="201" t="s">
        <v>118</v>
      </c>
    </row>
    <row r="16" spans="1:14">
      <c r="A16" s="53" t="s">
        <v>69</v>
      </c>
      <c r="B16" s="213">
        <v>1000</v>
      </c>
      <c r="C16" s="53" t="s">
        <v>137</v>
      </c>
      <c r="D16" s="51">
        <f>IFERROR(INDEX(Выгрузка!F:F,MATCH(' остататок'!C:C,Выгрузка!A:A,0)),0)</f>
        <v>105600</v>
      </c>
      <c r="E16" s="52">
        <f>IFERROR(INDEX(Выгрузка!K:K,MATCH(' остататок'!C:C,Выгрузка!A:A,0)),0)</f>
        <v>2.17</v>
      </c>
      <c r="F16" s="52">
        <f>IFERROR(INDEX(Выгрузка!L:L,MATCH(' остататок'!$C:$C,Выгрузка!$A:$A,0)),0)</f>
        <v>2</v>
      </c>
      <c r="G16" s="52">
        <f>IFERROR(INDEX(Выгрузка!M:M,MATCH(' остататок'!$C:$C,Выгрузка!$A:$A,0)),0)</f>
        <v>1.86</v>
      </c>
      <c r="H16" s="52">
        <f>IFERROR(INDEX(Выгрузка!N:N,MATCH(' остататок'!$C:$C,Выгрузка!$A:$A,0)),0)</f>
        <v>1.63</v>
      </c>
      <c r="L16" s="202">
        <v>1</v>
      </c>
      <c r="M16" s="203" t="s">
        <v>117</v>
      </c>
      <c r="N16" s="201" t="s">
        <v>117</v>
      </c>
    </row>
    <row r="17" spans="1:14">
      <c r="A17" s="53" t="s">
        <v>68</v>
      </c>
      <c r="B17" s="213">
        <v>1000</v>
      </c>
      <c r="C17" s="53" t="s">
        <v>138</v>
      </c>
      <c r="D17" s="51">
        <f>IFERROR(INDEX(Выгрузка!F:F,MATCH(' остататок'!C:C,Выгрузка!A:A,0)),0)</f>
        <v>100</v>
      </c>
      <c r="E17" s="52">
        <f>IFERROR(INDEX(Выгрузка!K:K,MATCH(' остататок'!C:C,Выгрузка!A:A,0)),0)</f>
        <v>1.8</v>
      </c>
      <c r="F17" s="52">
        <f>IFERROR(INDEX(Выгрузка!L:L,MATCH(' остататок'!$C:$C,Выгрузка!$A:$A,0)),0)</f>
        <v>1.66</v>
      </c>
      <c r="G17" s="52">
        <f>IFERROR(INDEX(Выгрузка!M:M,MATCH(' остататок'!$C:$C,Выгрузка!$A:$A,0)),0)</f>
        <v>1.54</v>
      </c>
      <c r="H17" s="52">
        <f>IFERROR(INDEX(Выгрузка!N:N,MATCH(' остататок'!$C:$C,Выгрузка!$A:$A,0)),0)</f>
        <v>1.35</v>
      </c>
      <c r="L17" s="202">
        <v>1</v>
      </c>
      <c r="M17" s="203" t="s">
        <v>116</v>
      </c>
      <c r="N17" s="201" t="s">
        <v>116</v>
      </c>
    </row>
    <row r="18" spans="1:14">
      <c r="A18" s="53" t="s">
        <v>67</v>
      </c>
      <c r="B18" s="213">
        <v>1000</v>
      </c>
      <c r="C18" s="53" t="s">
        <v>139</v>
      </c>
      <c r="D18" s="51">
        <f>IFERROR(INDEX(Выгрузка!F:F,MATCH(' остататок'!C:C,Выгрузка!A:A,0)),0)</f>
        <v>0</v>
      </c>
      <c r="E18" s="52">
        <f>IFERROR(INDEX(Выгрузка!K:K,MATCH(' остататок'!C:C,Выгрузка!A:A,0)),0)</f>
        <v>0</v>
      </c>
      <c r="F18" s="52">
        <f>IFERROR(INDEX(Выгрузка!L:L,MATCH(' остататок'!$C:$C,Выгрузка!$A:$A,0)),0)</f>
        <v>0</v>
      </c>
      <c r="G18" s="52">
        <f>IFERROR(INDEX(Выгрузка!M:M,MATCH(' остататок'!$C:$C,Выгрузка!$A:$A,0)),0)</f>
        <v>0</v>
      </c>
      <c r="H18" s="52">
        <f>IFERROR(INDEX(Выгрузка!N:N,MATCH(' остататок'!$C:$C,Выгрузка!$A:$A,0)),0)</f>
        <v>0</v>
      </c>
      <c r="L18" s="202"/>
      <c r="M18" s="203"/>
      <c r="N18" s="204"/>
    </row>
    <row r="19" spans="1:14" ht="96">
      <c r="A19" s="53" t="s">
        <v>66</v>
      </c>
      <c r="B19" s="213">
        <v>1000</v>
      </c>
      <c r="C19" s="53" t="s">
        <v>140</v>
      </c>
      <c r="D19" s="51">
        <f>IFERROR(INDEX(Выгрузка!F:F,MATCH(' остататок'!C:C,Выгрузка!A:A,0)),0)</f>
        <v>9000</v>
      </c>
      <c r="E19" s="52">
        <f>IFERROR(INDEX(Выгрузка!K:K,MATCH(' остататок'!C:C,Выгрузка!A:A,0)),0)</f>
        <v>1.5</v>
      </c>
      <c r="F19" s="52">
        <f>IFERROR(INDEX(Выгрузка!L:L,MATCH(' остататок'!$C:$C,Выгрузка!$A:$A,0)),0)</f>
        <v>1.38</v>
      </c>
      <c r="G19" s="52">
        <f>IFERROR(INDEX(Выгрузка!M:M,MATCH(' остататок'!$C:$C,Выгрузка!$A:$A,0)),0)</f>
        <v>1.29</v>
      </c>
      <c r="H19" s="52">
        <f>IFERROR(INDEX(Выгрузка!N:N,MATCH(' остататок'!$C:$C,Выгрузка!$A:$A,0)),0)</f>
        <v>1.1299999999999999</v>
      </c>
      <c r="L19" s="205">
        <v>1000</v>
      </c>
      <c r="M19" s="200" t="s">
        <v>89</v>
      </c>
      <c r="N19" s="206" t="s">
        <v>89</v>
      </c>
    </row>
    <row r="20" spans="1:14" ht="96">
      <c r="A20" s="53" t="s">
        <v>65</v>
      </c>
      <c r="B20" s="213">
        <v>1000</v>
      </c>
      <c r="C20" s="53" t="s">
        <v>141</v>
      </c>
      <c r="D20" s="51">
        <f>IFERROR(INDEX(Выгрузка!F:F,MATCH(' остататок'!C:C,Выгрузка!A:A,0)),0)</f>
        <v>0</v>
      </c>
      <c r="E20" s="52">
        <f>IFERROR(INDEX(Выгрузка!K:K,MATCH(' остататок'!C:C,Выгрузка!A:A,0)),0)</f>
        <v>0</v>
      </c>
      <c r="F20" s="52">
        <f>IFERROR(INDEX(Выгрузка!L:L,MATCH(' остататок'!$C:$C,Выгрузка!$A:$A,0)),0)</f>
        <v>0</v>
      </c>
      <c r="G20" s="52">
        <f>IFERROR(INDEX(Выгрузка!M:M,MATCH(' остататок'!$C:$C,Выгрузка!$A:$A,0)),0)</f>
        <v>0</v>
      </c>
      <c r="H20" s="52">
        <f>IFERROR(INDEX(Выгрузка!N:N,MATCH(' остататок'!$C:$C,Выгрузка!$A:$A,0)),0)</f>
        <v>0</v>
      </c>
      <c r="L20" s="205">
        <v>1000</v>
      </c>
      <c r="M20" s="113" t="s">
        <v>88</v>
      </c>
      <c r="N20" s="207" t="s">
        <v>88</v>
      </c>
    </row>
    <row r="21" spans="1:14" ht="96">
      <c r="A21" s="53" t="s">
        <v>34</v>
      </c>
      <c r="B21" s="213">
        <v>1000</v>
      </c>
      <c r="C21" s="53" t="s">
        <v>142</v>
      </c>
      <c r="D21" s="51">
        <f>IFERROR(INDEX(Выгрузка!F:F,MATCH(' остататок'!C:C,Выгрузка!A:A,0)),0)</f>
        <v>24700</v>
      </c>
      <c r="E21" s="52">
        <f>IFERROR(INDEX(Выгрузка!K:K,MATCH(' остататок'!C:C,Выгрузка!A:A,0)),0)</f>
        <v>1.08</v>
      </c>
      <c r="F21" s="52">
        <f>IFERROR(INDEX(Выгрузка!L:L,MATCH(' остататок'!$C:$C,Выгрузка!$A:$A,0)),0)</f>
        <v>1</v>
      </c>
      <c r="G21" s="52">
        <f>IFERROR(INDEX(Выгрузка!M:M,MATCH(' остататок'!$C:$C,Выгрузка!$A:$A,0)),0)</f>
        <v>0.93</v>
      </c>
      <c r="H21" s="52">
        <f>IFERROR(INDEX(Выгрузка!N:N,MATCH(' остататок'!$C:$C,Выгрузка!$A:$A,0)),0)</f>
        <v>0.81</v>
      </c>
      <c r="L21" s="205">
        <v>1000</v>
      </c>
      <c r="M21" s="208" t="s">
        <v>87</v>
      </c>
      <c r="N21" s="207" t="s">
        <v>87</v>
      </c>
    </row>
    <row r="22" spans="1:14">
      <c r="A22" s="53" t="s">
        <v>33</v>
      </c>
      <c r="B22" s="213">
        <v>1000</v>
      </c>
      <c r="C22" s="53" t="s">
        <v>143</v>
      </c>
      <c r="D22" s="51">
        <f>IFERROR(INDEX(Выгрузка!F:F,MATCH(' остататок'!C:C,Выгрузка!A:A,0)),0)</f>
        <v>400</v>
      </c>
      <c r="E22" s="52">
        <f>IFERROR(INDEX(Выгрузка!K:K,MATCH(' остататок'!C:C,Выгрузка!A:A,0)),0)</f>
        <v>1</v>
      </c>
      <c r="F22" s="52">
        <f>IFERROR(INDEX(Выгрузка!L:L,MATCH(' остататок'!$C:$C,Выгрузка!$A:$A,0)),0)</f>
        <v>0.92</v>
      </c>
      <c r="G22" s="52">
        <f>IFERROR(INDEX(Выгрузка!M:M,MATCH(' остататок'!$C:$C,Выгрузка!$A:$A,0)),0)</f>
        <v>0.86</v>
      </c>
      <c r="H22" s="52">
        <f>IFERROR(INDEX(Выгрузка!N:N,MATCH(' остататок'!$C:$C,Выгрузка!$A:$A,0)),0)</f>
        <v>0.75</v>
      </c>
      <c r="L22" s="205">
        <v>1000</v>
      </c>
      <c r="M22" s="208"/>
      <c r="N22" s="207" t="s">
        <v>145</v>
      </c>
    </row>
    <row r="23" spans="1:14" ht="96">
      <c r="A23" s="53" t="s">
        <v>32</v>
      </c>
      <c r="B23" s="213">
        <v>4000</v>
      </c>
      <c r="C23" s="53" t="s">
        <v>144</v>
      </c>
      <c r="D23" s="51">
        <f>IFERROR(INDEX(Выгрузка!F:F,MATCH(' остататок'!C:C,Выгрузка!A:A,0)),0)</f>
        <v>34900</v>
      </c>
      <c r="E23" s="52">
        <f>IFERROR(INDEX(Выгрузка!K:K,MATCH(' остататок'!C:C,Выгрузка!A:A,0)),0)</f>
        <v>0.9</v>
      </c>
      <c r="F23" s="52">
        <f>IFERROR(INDEX(Выгрузка!L:L,MATCH(' остататок'!$C:$C,Выгрузка!$A:$A,0)),0)</f>
        <v>0.83</v>
      </c>
      <c r="G23" s="52">
        <f>IFERROR(INDEX(Выгрузка!M:M,MATCH(' остататок'!$C:$C,Выгрузка!$A:$A,0)),0)</f>
        <v>0.77</v>
      </c>
      <c r="H23" s="52">
        <f>IFERROR(INDEX(Выгрузка!N:N,MATCH(' остататок'!$C:$C,Выгрузка!$A:$A,0)),0)</f>
        <v>0.68</v>
      </c>
      <c r="L23" s="205">
        <v>1000</v>
      </c>
      <c r="M23" s="208" t="s">
        <v>97</v>
      </c>
      <c r="N23" s="207" t="s">
        <v>97</v>
      </c>
    </row>
    <row r="24" spans="1:14" ht="96">
      <c r="A24" s="49"/>
      <c r="B24" s="213">
        <v>0</v>
      </c>
      <c r="C24" s="54"/>
      <c r="D24" s="51">
        <f>IFERROR(INDEX(Выгрузка!F:F,MATCH(' остататок'!C:C,Выгрузка!A:A,0)),0)</f>
        <v>0</v>
      </c>
      <c r="E24" s="52">
        <f>IFERROR(INDEX(Выгрузка!K:K,MATCH(' остататок'!C:C,Выгрузка!A:A,0)),0)</f>
        <v>0</v>
      </c>
      <c r="F24" s="52">
        <f>IFERROR(INDEX(Выгрузка!L:L,MATCH(' остататок'!$C:$C,Выгрузка!$A:$A,0)),0)</f>
        <v>0</v>
      </c>
      <c r="G24" s="52">
        <f>IFERROR(INDEX(Выгрузка!M:M,MATCH(' остататок'!$C:$C,Выгрузка!$A:$A,0)),0)</f>
        <v>0</v>
      </c>
      <c r="H24" s="52">
        <f>IFERROR(INDEX(Выгрузка!N:N,MATCH(' остататок'!$C:$C,Выгрузка!$A:$A,0)),0)</f>
        <v>0</v>
      </c>
      <c r="L24" s="205">
        <v>1000</v>
      </c>
      <c r="M24" s="208" t="s">
        <v>96</v>
      </c>
      <c r="N24" s="207" t="s">
        <v>96</v>
      </c>
    </row>
    <row r="25" spans="1:14" ht="96">
      <c r="A25" s="53" t="s">
        <v>118</v>
      </c>
      <c r="B25" s="213">
        <v>1</v>
      </c>
      <c r="C25" s="53" t="s">
        <v>118</v>
      </c>
      <c r="D25" s="51">
        <f>IFERROR(INDEX(Выгрузка!F:F,MATCH(' остататок'!C:C,Выгрузка!A:A,0)),0)</f>
        <v>4</v>
      </c>
      <c r="E25" s="52">
        <f>IFERROR(INDEX(Выгрузка!K:K,MATCH(' остататок'!C:C,Выгрузка!A:A,0)),0)</f>
        <v>1500</v>
      </c>
      <c r="F25" s="52">
        <f>IFERROR(INDEX(Выгрузка!L:L,MATCH(' остататок'!$C:$C,Выгрузка!$A:$A,0)),0)</f>
        <v>1300</v>
      </c>
      <c r="G25" s="52">
        <f>IFERROR(INDEX(Выгрузка!M:M,MATCH(' остататок'!$C:$C,Выгрузка!$A:$A,0)),0)</f>
        <v>1200</v>
      </c>
      <c r="H25" s="52">
        <f>IFERROR(INDEX(Выгрузка!N:N,MATCH(' остататок'!$C:$C,Выгрузка!$A:$A,0)),0)</f>
        <v>1100</v>
      </c>
      <c r="L25" s="205">
        <v>1000</v>
      </c>
      <c r="M25" s="208" t="s">
        <v>95</v>
      </c>
      <c r="N25" s="207" t="s">
        <v>95</v>
      </c>
    </row>
    <row r="26" spans="1:14" ht="96">
      <c r="A26" s="53" t="s">
        <v>117</v>
      </c>
      <c r="B26" s="213">
        <v>1</v>
      </c>
      <c r="C26" s="53" t="s">
        <v>117</v>
      </c>
      <c r="D26" s="51">
        <f>IFERROR(INDEX(Выгрузка!F:F,MATCH(' остататок'!C:C,Выгрузка!A:A,0)),0)</f>
        <v>14</v>
      </c>
      <c r="E26" s="52">
        <f>IFERROR(INDEX(Выгрузка!K:K,MATCH(' остататок'!C:C,Выгрузка!A:A,0)),0)</f>
        <v>785</v>
      </c>
      <c r="F26" s="52">
        <f>IFERROR(INDEX(Выгрузка!L:L,MATCH(' остататок'!$C:$C,Выгрузка!$A:$A,0)),0)</f>
        <v>750</v>
      </c>
      <c r="G26" s="52">
        <f>IFERROR(INDEX(Выгрузка!M:M,MATCH(' остататок'!$C:$C,Выгрузка!$A:$A,0)),0)</f>
        <v>660</v>
      </c>
      <c r="H26" s="52">
        <f>IFERROR(INDEX(Выгрузка!N:N,MATCH(' остататок'!$C:$C,Выгрузка!$A:$A,0)),0)</f>
        <v>660</v>
      </c>
      <c r="L26" s="205">
        <v>1000</v>
      </c>
      <c r="M26" s="208" t="s">
        <v>94</v>
      </c>
      <c r="N26" s="207" t="s">
        <v>94</v>
      </c>
    </row>
    <row r="27" spans="1:14" ht="96">
      <c r="A27" s="53" t="s">
        <v>116</v>
      </c>
      <c r="B27" s="213">
        <v>1</v>
      </c>
      <c r="C27" s="53" t="s">
        <v>116</v>
      </c>
      <c r="D27" s="51">
        <f>IFERROR(INDEX(Выгрузка!F:F,MATCH(' остататок'!C:C,Выгрузка!A:A,0)),0)</f>
        <v>0</v>
      </c>
      <c r="E27" s="52">
        <f>IFERROR(INDEX(Выгрузка!K:K,MATCH(' остататок'!C:C,Выгрузка!A:A,0)),0)</f>
        <v>0</v>
      </c>
      <c r="F27" s="52">
        <f>IFERROR(INDEX(Выгрузка!L:L,MATCH(' остататок'!$C:$C,Выгрузка!$A:$A,0)),0)</f>
        <v>0</v>
      </c>
      <c r="G27" s="52">
        <f>IFERROR(INDEX(Выгрузка!M:M,MATCH(' остататок'!$C:$C,Выгрузка!$A:$A,0)),0)</f>
        <v>0</v>
      </c>
      <c r="H27" s="52">
        <f>IFERROR(INDEX(Выгрузка!N:N,MATCH(' остататок'!$C:$C,Выгрузка!$A:$A,0)),0)</f>
        <v>0</v>
      </c>
      <c r="L27" s="205">
        <v>1000</v>
      </c>
      <c r="M27" s="208" t="s">
        <v>93</v>
      </c>
      <c r="N27" s="207" t="s">
        <v>93</v>
      </c>
    </row>
    <row r="28" spans="1:14" ht="96">
      <c r="A28" s="49"/>
      <c r="B28" s="213">
        <v>0</v>
      </c>
      <c r="C28" s="54"/>
      <c r="D28" s="51">
        <f>IFERROR(INDEX(Выгрузка!F:F,MATCH(' остататок'!C:C,Выгрузка!A:A,0)),0)</f>
        <v>0</v>
      </c>
      <c r="E28" s="52">
        <f>IFERROR(INDEX(Выгрузка!K:K,MATCH(' остататок'!C:C,Выгрузка!A:A,0)),0)</f>
        <v>0</v>
      </c>
      <c r="F28" s="52">
        <f>IFERROR(INDEX(Выгрузка!L:L,MATCH(' остататок'!$C:$C,Выгрузка!$A:$A,0)),0)</f>
        <v>0</v>
      </c>
      <c r="G28" s="52">
        <f>IFERROR(INDEX(Выгрузка!M:M,MATCH(' остататок'!$C:$C,Выгрузка!$A:$A,0)),0)</f>
        <v>0</v>
      </c>
      <c r="H28" s="52">
        <f>IFERROR(INDEX(Выгрузка!N:N,MATCH(' остататок'!$C:$C,Выгрузка!$A:$A,0)),0)</f>
        <v>0</v>
      </c>
      <c r="L28" s="205">
        <v>1000</v>
      </c>
      <c r="M28" s="208" t="s">
        <v>92</v>
      </c>
      <c r="N28" s="207" t="s">
        <v>92</v>
      </c>
    </row>
    <row r="29" spans="1:14">
      <c r="A29" s="53" t="s">
        <v>89</v>
      </c>
      <c r="B29" s="213">
        <v>1000</v>
      </c>
      <c r="C29" s="53" t="s">
        <v>89</v>
      </c>
      <c r="D29" s="51">
        <f>IFERROR(INDEX(Выгрузка!F:F,MATCH(' остататок'!C:C,Выгрузка!A:A,0)),0)</f>
        <v>6000</v>
      </c>
      <c r="E29" s="52">
        <f>IFERROR(INDEX(Выгрузка!K:K,MATCH(' остататок'!C:C,Выгрузка!A:A,0)),0)</f>
        <v>0.93</v>
      </c>
      <c r="F29" s="52">
        <f>IFERROR(INDEX(Выгрузка!L:L,MATCH(' остататок'!$C:$C,Выгрузка!$A:$A,0)),0)</f>
        <v>0.83</v>
      </c>
      <c r="G29" s="52">
        <f>IFERROR(INDEX(Выгрузка!M:M,MATCH(' остататок'!$C:$C,Выгрузка!$A:$A,0)),0)</f>
        <v>0.79</v>
      </c>
      <c r="H29" s="52">
        <f>IFERROR(INDEX(Выгрузка!N:N,MATCH(' остататок'!$C:$C,Выгрузка!$A:$A,0)),0)</f>
        <v>0.79</v>
      </c>
      <c r="L29" s="205">
        <v>1000</v>
      </c>
      <c r="M29" s="208"/>
      <c r="N29" s="209" t="s">
        <v>146</v>
      </c>
    </row>
    <row r="30" spans="1:14">
      <c r="A30" s="53" t="s">
        <v>88</v>
      </c>
      <c r="B30" s="213">
        <v>1000</v>
      </c>
      <c r="C30" s="53" t="s">
        <v>88</v>
      </c>
      <c r="D30" s="51">
        <f>IFERROR(INDEX(Выгрузка!F:F,MATCH(' остататок'!C:C,Выгрузка!A:A,0)),0)</f>
        <v>700</v>
      </c>
      <c r="E30" s="52">
        <f>IFERROR(INDEX(Выгрузка!K:K,MATCH(' остататок'!C:C,Выгрузка!A:A,0)),0)</f>
        <v>0.64</v>
      </c>
      <c r="F30" s="52">
        <f>IFERROR(INDEX(Выгрузка!L:L,MATCH(' остататок'!$C:$C,Выгрузка!$A:$A,0)),0)</f>
        <v>0.56999999999999995</v>
      </c>
      <c r="G30" s="52">
        <f>IFERROR(INDEX(Выгрузка!M:M,MATCH(' остататок'!$C:$C,Выгрузка!$A:$A,0)),0)</f>
        <v>0.54</v>
      </c>
      <c r="H30" s="52">
        <f>IFERROR(INDEX(Выгрузка!N:N,MATCH(' остататок'!$C:$C,Выгрузка!$A:$A,0)),0)</f>
        <v>0.54</v>
      </c>
      <c r="L30" s="205">
        <v>1000</v>
      </c>
      <c r="M30" s="208"/>
      <c r="N30" s="209" t="s">
        <v>147</v>
      </c>
    </row>
    <row r="31" spans="1:14">
      <c r="A31" s="53" t="s">
        <v>87</v>
      </c>
      <c r="B31" s="213">
        <v>1000</v>
      </c>
      <c r="C31" s="53" t="s">
        <v>87</v>
      </c>
      <c r="D31" s="51">
        <f>IFERROR(INDEX(Выгрузка!F:F,MATCH(' остататок'!C:C,Выгрузка!A:A,0)),0)</f>
        <v>200</v>
      </c>
      <c r="E31" s="52">
        <f>IFERROR(INDEX(Выгрузка!K:K,MATCH(' остататок'!C:C,Выгрузка!A:A,0)),0)</f>
        <v>0.53</v>
      </c>
      <c r="F31" s="52">
        <f>IFERROR(INDEX(Выгрузка!L:L,MATCH(' остататок'!$C:$C,Выгрузка!$A:$A,0)),0)</f>
        <v>0.47</v>
      </c>
      <c r="G31" s="52">
        <f>IFERROR(INDEX(Выгрузка!M:M,MATCH(' остататок'!$C:$C,Выгрузка!$A:$A,0)),0)</f>
        <v>0.45</v>
      </c>
      <c r="H31" s="52">
        <f>IFERROR(INDEX(Выгрузка!N:N,MATCH(' остататок'!$C:$C,Выгрузка!$A:$A,0)),0)</f>
        <v>0.45</v>
      </c>
      <c r="L31" s="205">
        <v>1000</v>
      </c>
      <c r="M31" s="210"/>
      <c r="N31" s="209" t="s">
        <v>148</v>
      </c>
    </row>
    <row r="32" spans="1:14" ht="96">
      <c r="A32" s="49"/>
      <c r="B32" s="213">
        <v>1000</v>
      </c>
      <c r="C32" s="53" t="s">
        <v>145</v>
      </c>
      <c r="D32" s="51">
        <f>IFERROR(INDEX(Выгрузка!F:F,MATCH(' остататок'!C:C,Выгрузка!A:A,0)),0)</f>
        <v>0</v>
      </c>
      <c r="E32" s="52">
        <f>IFERROR(INDEX(Выгрузка!K:K,MATCH(' остататок'!C:C,Выгрузка!A:A,0)),0)</f>
        <v>0</v>
      </c>
      <c r="F32" s="52">
        <f>IFERROR(INDEX(Выгрузка!L:L,MATCH(' остататок'!$C:$C,Выгрузка!$A:$A,0)),0)</f>
        <v>0</v>
      </c>
      <c r="G32" s="52">
        <f>IFERROR(INDEX(Выгрузка!M:M,MATCH(' остататок'!$C:$C,Выгрузка!$A:$A,0)),0)</f>
        <v>0</v>
      </c>
      <c r="H32" s="52">
        <f>IFERROR(INDEX(Выгрузка!N:N,MATCH(' остататок'!$C:$C,Выгрузка!$A:$A,0)),0)</f>
        <v>0</v>
      </c>
      <c r="L32" s="205">
        <v>1000</v>
      </c>
      <c r="M32" s="208" t="s">
        <v>91</v>
      </c>
      <c r="N32" s="207" t="s">
        <v>91</v>
      </c>
    </row>
    <row r="33" spans="1:14" ht="96">
      <c r="A33" s="53" t="s">
        <v>97</v>
      </c>
      <c r="B33" s="213">
        <v>1000</v>
      </c>
      <c r="C33" s="53" t="s">
        <v>97</v>
      </c>
      <c r="D33" s="51">
        <f>IFERROR(INDEX(Выгрузка!F:F,MATCH(' остататок'!C:C,Выгрузка!A:A,0)),0)</f>
        <v>1000</v>
      </c>
      <c r="E33" s="52">
        <f>IFERROR(INDEX(Выгрузка!K:K,MATCH(' остататок'!C:C,Выгрузка!A:A,0)),0)</f>
        <v>10.75</v>
      </c>
      <c r="F33" s="52">
        <f>IFERROR(INDEX(Выгрузка!L:L,MATCH(' остататок'!$C:$C,Выгрузка!$A:$A,0)),0)</f>
        <v>9.6300000000000008</v>
      </c>
      <c r="G33" s="52">
        <f>IFERROR(INDEX(Выгрузка!M:M,MATCH(' остататок'!$C:$C,Выгрузка!$A:$A,0)),0)</f>
        <v>9.14</v>
      </c>
      <c r="H33" s="52">
        <f>IFERROR(INDEX(Выгрузка!N:N,MATCH(' остататок'!$C:$C,Выгрузка!$A:$A,0)),0)</f>
        <v>9.14</v>
      </c>
      <c r="L33" s="205">
        <v>1000</v>
      </c>
      <c r="M33" s="208" t="s">
        <v>90</v>
      </c>
      <c r="N33" s="207" t="s">
        <v>90</v>
      </c>
    </row>
    <row r="34" spans="1:14">
      <c r="A34" s="53" t="s">
        <v>96</v>
      </c>
      <c r="B34" s="213">
        <v>1000</v>
      </c>
      <c r="C34" s="53" t="s">
        <v>96</v>
      </c>
      <c r="D34" s="51">
        <f>IFERROR(INDEX(Выгрузка!F:F,MATCH(' остататок'!C:C,Выгрузка!A:A,0)),0)</f>
        <v>800</v>
      </c>
      <c r="E34" s="52">
        <f>IFERROR(INDEX(Выгрузка!K:K,MATCH(' остататок'!C:C,Выгрузка!A:A,0)),0)</f>
        <v>8.7799999999999994</v>
      </c>
      <c r="F34" s="52">
        <f>IFERROR(INDEX(Выгрузка!L:L,MATCH(' остататок'!$C:$C,Выгрузка!$A:$A,0)),0)</f>
        <v>7.85</v>
      </c>
      <c r="G34" s="52">
        <f>IFERROR(INDEX(Выгрузка!M:M,MATCH(' остататок'!$C:$C,Выгрузка!$A:$A,0)),0)</f>
        <v>7.47</v>
      </c>
      <c r="H34" s="52">
        <f>IFERROR(INDEX(Выгрузка!N:N,MATCH(' остататок'!$C:$C,Выгрузка!$A:$A,0)),0)</f>
        <v>7.47</v>
      </c>
      <c r="L34" s="211"/>
      <c r="M34" s="210"/>
      <c r="N34" s="212"/>
    </row>
    <row r="35" spans="1:14">
      <c r="A35" s="53" t="s">
        <v>95</v>
      </c>
      <c r="B35" s="213">
        <v>1000</v>
      </c>
      <c r="C35" s="53" t="s">
        <v>95</v>
      </c>
      <c r="D35" s="51">
        <f>IFERROR(INDEX(Выгрузка!F:F,MATCH(' остататок'!C:C,Выгрузка!A:A,0)),0)</f>
        <v>2000</v>
      </c>
      <c r="E35" s="52">
        <f>IFERROR(INDEX(Выгрузка!K:K,MATCH(' остататок'!C:C,Выгрузка!A:A,0)),0)</f>
        <v>6.69</v>
      </c>
      <c r="F35" s="52">
        <f>IFERROR(INDEX(Выгрузка!L:L,MATCH(' остататок'!$C:$C,Выгрузка!$A:$A,0)),0)</f>
        <v>5.98</v>
      </c>
      <c r="G35" s="52">
        <f>IFERROR(INDEX(Выгрузка!M:M,MATCH(' остататок'!$C:$C,Выгрузка!$A:$A,0)),0)</f>
        <v>5.68</v>
      </c>
      <c r="H35" s="52">
        <f>IFERROR(INDEX(Выгрузка!N:N,MATCH(' остататок'!$C:$C,Выгрузка!$A:$A,0)),0)</f>
        <v>5.68</v>
      </c>
      <c r="L35" s="211">
        <v>200</v>
      </c>
      <c r="M35" s="210" t="s">
        <v>80</v>
      </c>
      <c r="N35" s="207" t="s">
        <v>149</v>
      </c>
    </row>
    <row r="36" spans="1:14">
      <c r="A36" s="53" t="s">
        <v>94</v>
      </c>
      <c r="B36" s="213">
        <v>1000</v>
      </c>
      <c r="C36" s="53" t="s">
        <v>94</v>
      </c>
      <c r="D36" s="51">
        <f>IFERROR(INDEX(Выгрузка!F:F,MATCH(' остататок'!C:C,Выгрузка!A:A,0)),0)</f>
        <v>1800</v>
      </c>
      <c r="E36" s="52">
        <f>IFERROR(INDEX(Выгрузка!K:K,MATCH(' остататок'!C:C,Выгрузка!A:A,0)),0)</f>
        <v>5.0999999999999996</v>
      </c>
      <c r="F36" s="52">
        <f>IFERROR(INDEX(Выгрузка!L:L,MATCH(' остататок'!$C:$C,Выгрузка!$A:$A,0)),0)</f>
        <v>4.5599999999999996</v>
      </c>
      <c r="G36" s="52">
        <f>IFERROR(INDEX(Выгрузка!M:M,MATCH(' остататок'!$C:$C,Выгрузка!$A:$A,0)),0)</f>
        <v>4.34</v>
      </c>
      <c r="H36" s="52">
        <f>IFERROR(INDEX(Выгрузка!N:N,MATCH(' остататок'!$C:$C,Выгрузка!$A:$A,0)),0)</f>
        <v>4.34</v>
      </c>
      <c r="L36" s="211">
        <v>300</v>
      </c>
      <c r="M36" s="210" t="s">
        <v>79</v>
      </c>
      <c r="N36" s="207" t="s">
        <v>150</v>
      </c>
    </row>
    <row r="37" spans="1:14">
      <c r="A37" s="53" t="s">
        <v>93</v>
      </c>
      <c r="B37" s="213">
        <v>1000</v>
      </c>
      <c r="C37" s="53" t="s">
        <v>93</v>
      </c>
      <c r="D37" s="51">
        <f>IFERROR(INDEX(Выгрузка!F:F,MATCH(' остататок'!C:C,Выгрузка!A:A,0)),0)</f>
        <v>6000</v>
      </c>
      <c r="E37" s="52">
        <f>IFERROR(INDEX(Выгрузка!K:K,MATCH(' остататок'!C:C,Выгрузка!A:A,0)),0)</f>
        <v>3.81</v>
      </c>
      <c r="F37" s="52">
        <f>IFERROR(INDEX(Выгрузка!L:L,MATCH(' остататок'!$C:$C,Выгрузка!$A:$A,0)),0)</f>
        <v>3.4</v>
      </c>
      <c r="G37" s="52">
        <f>IFERROR(INDEX(Выгрузка!M:M,MATCH(' остататок'!$C:$C,Выгрузка!$A:$A,0)),0)</f>
        <v>3.24</v>
      </c>
      <c r="H37" s="52">
        <f>IFERROR(INDEX(Выгрузка!N:N,MATCH(' остататок'!$C:$C,Выгрузка!$A:$A,0)),0)</f>
        <v>3.24</v>
      </c>
      <c r="L37" s="211">
        <v>1000</v>
      </c>
      <c r="M37" s="210" t="s">
        <v>416</v>
      </c>
      <c r="N37" s="207" t="s">
        <v>151</v>
      </c>
    </row>
    <row r="38" spans="1:14">
      <c r="A38" s="53" t="s">
        <v>92</v>
      </c>
      <c r="B38" s="213">
        <v>1000</v>
      </c>
      <c r="C38" s="53" t="s">
        <v>92</v>
      </c>
      <c r="D38" s="51">
        <f>IFERROR(INDEX(Выгрузка!F:F,MATCH(' остататок'!C:C,Выгрузка!A:A,0)),0)</f>
        <v>5300</v>
      </c>
      <c r="E38" s="52">
        <f>IFERROR(INDEX(Выгрузка!K:K,MATCH(' остататок'!C:C,Выгрузка!A:A,0)),0)</f>
        <v>3.36</v>
      </c>
      <c r="F38" s="52">
        <f>IFERROR(INDEX(Выгрузка!L:L,MATCH(' остататок'!$C:$C,Выгрузка!$A:$A,0)),0)</f>
        <v>3</v>
      </c>
      <c r="G38" s="52">
        <f>IFERROR(INDEX(Выгрузка!M:M,MATCH(' остататок'!$C:$C,Выгрузка!$A:$A,0)),0)</f>
        <v>2.86</v>
      </c>
      <c r="H38" s="52">
        <f>IFERROR(INDEX(Выгрузка!N:N,MATCH(' остататок'!$C:$C,Выгрузка!$A:$A,0)),0)</f>
        <v>2.86</v>
      </c>
      <c r="L38" s="211">
        <v>1000</v>
      </c>
      <c r="M38" s="210" t="s">
        <v>417</v>
      </c>
      <c r="N38" s="207" t="s">
        <v>152</v>
      </c>
    </row>
    <row r="39" spans="1:14">
      <c r="A39" s="49"/>
      <c r="B39" s="213">
        <v>1000</v>
      </c>
      <c r="C39" s="55" t="s">
        <v>146</v>
      </c>
      <c r="D39" s="51">
        <f>IFERROR(INDEX(Выгрузка!F:F,MATCH(' остататок'!C:C,Выгрузка!A:A,0)),0)</f>
        <v>0</v>
      </c>
      <c r="E39" s="56">
        <f>IFERROR(INDEX(Выгрузка!K:K,MATCH(' остататок'!C:C,Выгрузка!A:A,0)),0)</f>
        <v>0</v>
      </c>
      <c r="F39" s="56">
        <f>IFERROR(INDEX(Выгрузка!L:L,MATCH(' остататок'!$C:$C,Выгрузка!$A:$A,0)),0)</f>
        <v>0</v>
      </c>
      <c r="G39" s="56">
        <f>IFERROR(INDEX(Выгрузка!M:M,MATCH(' остататок'!$C:$C,Выгрузка!$A:$A,0)),0)</f>
        <v>0</v>
      </c>
      <c r="H39" s="56">
        <f>IFERROR(INDEX(Выгрузка!N:N,MATCH(' остататок'!$C:$C,Выгрузка!$A:$A,0)),0)</f>
        <v>0</v>
      </c>
      <c r="L39" s="211">
        <v>1000</v>
      </c>
      <c r="M39" s="210"/>
      <c r="N39" s="209" t="s">
        <v>153</v>
      </c>
    </row>
    <row r="40" spans="1:14">
      <c r="A40" s="49"/>
      <c r="B40" s="213">
        <v>1000</v>
      </c>
      <c r="C40" s="55" t="s">
        <v>147</v>
      </c>
      <c r="D40" s="51">
        <f>IFERROR(INDEX(Выгрузка!F:F,MATCH(' остататок'!C:C,Выгрузка!A:A,0)),0)</f>
        <v>0</v>
      </c>
      <c r="E40" s="56">
        <f>IFERROR(INDEX(Выгрузка!K:K,MATCH(' остататок'!C:C,Выгрузка!A:A,0)),0)</f>
        <v>0</v>
      </c>
      <c r="F40" s="56">
        <f>IFERROR(INDEX(Выгрузка!L:L,MATCH(' остататок'!$C:$C,Выгрузка!$A:$A,0)),0)</f>
        <v>0</v>
      </c>
      <c r="G40" s="56">
        <f>IFERROR(INDEX(Выгрузка!M:M,MATCH(' остататок'!$C:$C,Выгрузка!$A:$A,0)),0)</f>
        <v>0</v>
      </c>
      <c r="H40" s="56">
        <f>IFERROR(INDEX(Выгрузка!N:N,MATCH(' остататок'!$C:$C,Выгрузка!$A:$A,0)),0)</f>
        <v>0</v>
      </c>
      <c r="L40" s="211">
        <v>1000</v>
      </c>
      <c r="M40" s="210"/>
      <c r="N40" s="209" t="s">
        <v>154</v>
      </c>
    </row>
    <row r="41" spans="1:14">
      <c r="A41" s="49"/>
      <c r="B41" s="213">
        <v>1000</v>
      </c>
      <c r="C41" s="55" t="s">
        <v>148</v>
      </c>
      <c r="D41" s="51">
        <f>IFERROR(INDEX(Выгрузка!F:F,MATCH(' остататок'!C:C,Выгрузка!A:A,0)),0)</f>
        <v>0</v>
      </c>
      <c r="E41" s="56">
        <f>IFERROR(INDEX(Выгрузка!K:K,MATCH(' остататок'!C:C,Выгрузка!A:A,0)),0)</f>
        <v>0</v>
      </c>
      <c r="F41" s="56">
        <f>IFERROR(INDEX(Выгрузка!L:L,MATCH(' остататок'!$C:$C,Выгрузка!$A:$A,0)),0)</f>
        <v>0</v>
      </c>
      <c r="G41" s="56">
        <f>IFERROR(INDEX(Выгрузка!M:M,MATCH(' остататок'!$C:$C,Выгрузка!$A:$A,0)),0)</f>
        <v>0</v>
      </c>
      <c r="H41" s="56">
        <f>IFERROR(INDEX(Выгрузка!N:N,MATCH(' остататок'!$C:$C,Выгрузка!$A:$A,0)),0)</f>
        <v>0</v>
      </c>
      <c r="L41" s="211">
        <v>1000</v>
      </c>
      <c r="M41" s="210" t="s">
        <v>78</v>
      </c>
      <c r="N41" s="207" t="s">
        <v>155</v>
      </c>
    </row>
    <row r="42" spans="1:14">
      <c r="A42" s="53" t="s">
        <v>91</v>
      </c>
      <c r="B42" s="213">
        <v>1000</v>
      </c>
      <c r="C42" s="53" t="s">
        <v>91</v>
      </c>
      <c r="D42" s="51">
        <f>IFERROR(INDEX(Выгрузка!F:F,MATCH(' остататок'!C:C,Выгрузка!A:A,0)),0)</f>
        <v>1500</v>
      </c>
      <c r="E42" s="52">
        <f>IFERROR(INDEX(Выгрузка!K:K,MATCH(' остататок'!C:C,Выгрузка!A:A,0)),0)</f>
        <v>0.93</v>
      </c>
      <c r="F42" s="52">
        <f>IFERROR(INDEX(Выгрузка!L:L,MATCH(' остататок'!$C:$C,Выгрузка!$A:$A,0)),0)</f>
        <v>0.83</v>
      </c>
      <c r="G42" s="52">
        <f>IFERROR(INDEX(Выгрузка!M:M,MATCH(' остататок'!$C:$C,Выгрузка!$A:$A,0)),0)</f>
        <v>0.79</v>
      </c>
      <c r="H42" s="52">
        <f>IFERROR(INDEX(Выгрузка!N:N,MATCH(' остататок'!$C:$C,Выгрузка!$A:$A,0)),0)</f>
        <v>0.79</v>
      </c>
      <c r="L42" s="211">
        <v>1000</v>
      </c>
      <c r="M42" s="210"/>
      <c r="N42" s="209" t="s">
        <v>156</v>
      </c>
    </row>
    <row r="43" spans="1:14">
      <c r="A43" s="53" t="s">
        <v>90</v>
      </c>
      <c r="B43" s="213">
        <v>1000</v>
      </c>
      <c r="C43" s="53" t="s">
        <v>90</v>
      </c>
      <c r="D43" s="51">
        <f>IFERROR(INDEX(Выгрузка!F:F,MATCH(' остататок'!C:C,Выгрузка!A:A,0)),0)</f>
        <v>1000</v>
      </c>
      <c r="E43" s="52">
        <f>IFERROR(INDEX(Выгрузка!K:K,MATCH(' остататок'!C:C,Выгрузка!A:A,0)),0)</f>
        <v>0.75</v>
      </c>
      <c r="F43" s="52">
        <f>IFERROR(INDEX(Выгрузка!L:L,MATCH(' остататок'!$C:$C,Выгрузка!$A:$A,0)),0)</f>
        <v>0.67</v>
      </c>
      <c r="G43" s="52">
        <f>IFERROR(INDEX(Выгрузка!M:M,MATCH(' остататок'!$C:$C,Выгрузка!$A:$A,0)),0)</f>
        <v>0.64</v>
      </c>
      <c r="H43" s="52">
        <f>IFERROR(INDEX(Выгрузка!N:N,MATCH(' остататок'!$C:$C,Выгрузка!$A:$A,0)),0)</f>
        <v>0.64</v>
      </c>
      <c r="L43" s="211">
        <v>1000</v>
      </c>
      <c r="M43" s="210" t="s">
        <v>418</v>
      </c>
      <c r="N43" s="207" t="s">
        <v>157</v>
      </c>
    </row>
    <row r="44" spans="1:14">
      <c r="A44" s="49"/>
      <c r="B44" s="213">
        <v>0</v>
      </c>
      <c r="C44" s="54"/>
      <c r="D44" s="51">
        <f>IFERROR(INDEX(Выгрузка!F:F,MATCH(' остататок'!C:C,Выгрузка!A:A,0)),0)</f>
        <v>0</v>
      </c>
      <c r="E44" s="52">
        <f>IFERROR(INDEX(Выгрузка!K:K,MATCH(' остататок'!C:C,Выгрузка!A:A,0)),0)</f>
        <v>0</v>
      </c>
      <c r="F44" s="52">
        <f>IFERROR(INDEX(Выгрузка!L:L,MATCH(' остататок'!$C:$C,Выгрузка!$A:$A,0)),0)</f>
        <v>0</v>
      </c>
      <c r="G44" s="52">
        <f>IFERROR(INDEX(Выгрузка!M:M,MATCH(' остататок'!$C:$C,Выгрузка!$A:$A,0)),0)</f>
        <v>0</v>
      </c>
      <c r="H44" s="52">
        <f>IFERROR(INDEX(Выгрузка!N:N,MATCH(' остататок'!$C:$C,Выгрузка!$A:$A,0)),0)</f>
        <v>0</v>
      </c>
      <c r="L44" s="211">
        <v>1000</v>
      </c>
      <c r="M44" s="210" t="s">
        <v>309</v>
      </c>
      <c r="N44" s="207" t="s">
        <v>158</v>
      </c>
    </row>
    <row r="45" spans="1:14">
      <c r="A45" s="53" t="s">
        <v>80</v>
      </c>
      <c r="B45" s="213">
        <v>200</v>
      </c>
      <c r="C45" s="53" t="s">
        <v>149</v>
      </c>
      <c r="D45" s="51">
        <f>IFERROR(INDEX(Выгрузка!F:F,MATCH(' остататок'!C:C,Выгрузка!A:A,0)),0)</f>
        <v>750</v>
      </c>
      <c r="E45" s="52">
        <f>IFERROR(INDEX(Выгрузка!K:K,MATCH(' остататок'!C:C,Выгрузка!A:A,0)),0)</f>
        <v>12.4</v>
      </c>
      <c r="F45" s="52">
        <f>IFERROR(INDEX(Выгрузка!L:L,MATCH(' остататок'!$C:$C,Выгрузка!$A:$A,0)),0)</f>
        <v>11.95</v>
      </c>
      <c r="G45" s="52">
        <f>IFERROR(INDEX(Выгрузка!M:M,MATCH(' остататок'!$C:$C,Выгрузка!$A:$A,0)),0)</f>
        <v>10.9</v>
      </c>
      <c r="H45" s="52">
        <f>IFERROR(INDEX(Выгрузка!N:N,MATCH(' остататок'!$C:$C,Выгрузка!$A:$A,0)),0)</f>
        <v>10.9</v>
      </c>
      <c r="L45" s="211">
        <v>1000</v>
      </c>
      <c r="M45" s="210" t="s">
        <v>77</v>
      </c>
      <c r="N45" s="207" t="s">
        <v>159</v>
      </c>
    </row>
    <row r="46" spans="1:14">
      <c r="A46" s="53" t="s">
        <v>79</v>
      </c>
      <c r="B46" s="213">
        <v>300</v>
      </c>
      <c r="C46" s="53" t="s">
        <v>150</v>
      </c>
      <c r="D46" s="51">
        <f>IFERROR(INDEX(Выгрузка!F:F,MATCH(' остататок'!C:C,Выгрузка!A:A,0)),0)</f>
        <v>4300</v>
      </c>
      <c r="E46" s="52">
        <f>IFERROR(INDEX(Выгрузка!K:K,MATCH(' остататок'!C:C,Выгрузка!A:A,0)),0)</f>
        <v>9.1</v>
      </c>
      <c r="F46" s="52">
        <f>IFERROR(INDEX(Выгрузка!L:L,MATCH(' остататок'!$C:$C,Выгрузка!$A:$A,0)),0)</f>
        <v>8.4600000000000009</v>
      </c>
      <c r="G46" s="52">
        <f>IFERROR(INDEX(Выгрузка!M:M,MATCH(' остататок'!$C:$C,Выгрузка!$A:$A,0)),0)</f>
        <v>7.93</v>
      </c>
      <c r="H46" s="52">
        <f>IFERROR(INDEX(Выгрузка!N:N,MATCH(' остататок'!$C:$C,Выгрузка!$A:$A,0)),0)</f>
        <v>7.93</v>
      </c>
      <c r="L46" s="211">
        <v>1000</v>
      </c>
      <c r="M46" s="210" t="s">
        <v>76</v>
      </c>
      <c r="N46" s="207" t="s">
        <v>160</v>
      </c>
    </row>
    <row r="47" spans="1:14">
      <c r="A47" s="47" t="s">
        <v>291</v>
      </c>
      <c r="B47" s="213">
        <v>1000</v>
      </c>
      <c r="C47" s="53" t="s">
        <v>151</v>
      </c>
      <c r="D47" s="51">
        <f>IFERROR(INDEX(Выгрузка!F:F,MATCH(' остататок'!C:C,Выгрузка!A:A,0)),0)</f>
        <v>2000</v>
      </c>
      <c r="E47" s="52">
        <f>IFERROR(INDEX(Выгрузка!K:K,MATCH(' остататок'!C:C,Выгрузка!A:A,0)),0)</f>
        <v>7.32</v>
      </c>
      <c r="F47" s="52">
        <f>IFERROR(INDEX(Выгрузка!L:L,MATCH(' остататок'!$C:$C,Выгрузка!$A:$A,0)),0)</f>
        <v>6.84</v>
      </c>
      <c r="G47" s="52">
        <f>IFERROR(INDEX(Выгрузка!M:M,MATCH(' остататок'!$C:$C,Выгрузка!$A:$A,0)),0)</f>
        <v>6.4</v>
      </c>
      <c r="H47" s="52">
        <f>IFERROR(INDEX(Выгрузка!N:N,MATCH(' остататок'!$C:$C,Выгрузка!$A:$A,0)),0)</f>
        <v>6.4</v>
      </c>
      <c r="L47" s="211">
        <v>1000</v>
      </c>
      <c r="M47" s="210" t="s">
        <v>75</v>
      </c>
      <c r="N47" s="207" t="s">
        <v>161</v>
      </c>
    </row>
    <row r="48" spans="1:14">
      <c r="A48" s="47" t="s">
        <v>293</v>
      </c>
      <c r="B48" s="213">
        <v>1000</v>
      </c>
      <c r="C48" s="53" t="s">
        <v>152</v>
      </c>
      <c r="D48" s="51">
        <f>IFERROR(INDEX(Выгрузка!F:F,MATCH(' остататок'!C:C,Выгрузка!A:A,0)),0)</f>
        <v>4400</v>
      </c>
      <c r="E48" s="52">
        <f>IFERROR(INDEX(Выгрузка!K:K,MATCH(' остататок'!C:C,Выгрузка!A:A,0)),0)</f>
        <v>5.7</v>
      </c>
      <c r="F48" s="52">
        <f>IFERROR(INDEX(Выгрузка!L:L,MATCH(' остататок'!$C:$C,Выгрузка!$A:$A,0)),0)</f>
        <v>5.29</v>
      </c>
      <c r="G48" s="52">
        <f>IFERROR(INDEX(Выгрузка!M:M,MATCH(' остататок'!$C:$C,Выгрузка!$A:$A,0)),0)</f>
        <v>4.95</v>
      </c>
      <c r="H48" s="52">
        <f>IFERROR(INDEX(Выгрузка!N:N,MATCH(' остататок'!$C:$C,Выгрузка!$A:$A,0)),0)</f>
        <v>4.95</v>
      </c>
      <c r="L48" s="211">
        <v>1000</v>
      </c>
      <c r="M48" s="210" t="s">
        <v>74</v>
      </c>
      <c r="N48" s="207" t="s">
        <v>162</v>
      </c>
    </row>
    <row r="49" spans="1:14">
      <c r="A49" s="49"/>
      <c r="B49" s="213">
        <v>1000</v>
      </c>
      <c r="C49" s="55" t="s">
        <v>153</v>
      </c>
      <c r="D49" s="51">
        <f>IFERROR(INDEX(Выгрузка!F:F,MATCH(' остататок'!C:C,Выгрузка!A:A,0)),0)</f>
        <v>0</v>
      </c>
      <c r="E49" s="56">
        <f>IFERROR(INDEX(Выгрузка!K:K,MATCH(' остататок'!C:C,Выгрузка!A:A,0)),0)</f>
        <v>0</v>
      </c>
      <c r="F49" s="56">
        <f>IFERROR(INDEX(Выгрузка!L:L,MATCH(' остататок'!$C:$C,Выгрузка!$A:$A,0)),0)</f>
        <v>0</v>
      </c>
      <c r="G49" s="56">
        <f>IFERROR(INDEX(Выгрузка!M:M,MATCH(' остататок'!$C:$C,Выгрузка!$A:$A,0)),0)</f>
        <v>0</v>
      </c>
      <c r="H49" s="56">
        <f>IFERROR(INDEX(Выгрузка!N:N,MATCH(' остататок'!$C:$C,Выгрузка!$A:$A,0)),0)</f>
        <v>0</v>
      </c>
      <c r="L49" s="211"/>
      <c r="M49" s="210"/>
      <c r="N49" s="212"/>
    </row>
    <row r="50" spans="1:14">
      <c r="A50" s="49"/>
      <c r="B50" s="213">
        <v>1000</v>
      </c>
      <c r="C50" s="55" t="s">
        <v>154</v>
      </c>
      <c r="D50" s="51">
        <f>IFERROR(INDEX(Выгрузка!F:F,MATCH(' остататок'!C:C,Выгрузка!A:A,0)),0)</f>
        <v>0</v>
      </c>
      <c r="E50" s="56">
        <f>IFERROR(INDEX(Выгрузка!K:K,MATCH(' остататок'!C:C,Выгрузка!A:A,0)),0)</f>
        <v>0</v>
      </c>
      <c r="F50" s="56">
        <f>IFERROR(INDEX(Выгрузка!L:L,MATCH(' остататок'!$C:$C,Выгрузка!$A:$A,0)),0)</f>
        <v>0</v>
      </c>
      <c r="G50" s="56">
        <f>IFERROR(INDEX(Выгрузка!M:M,MATCH(' остататок'!$C:$C,Выгрузка!$A:$A,0)),0)</f>
        <v>0</v>
      </c>
      <c r="H50" s="56">
        <f>IFERROR(INDEX(Выгрузка!N:N,MATCH(' остататок'!$C:$C,Выгрузка!$A:$A,0)),0)</f>
        <v>0</v>
      </c>
      <c r="L50" s="31">
        <v>2000</v>
      </c>
      <c r="M50" s="210" t="s">
        <v>86</v>
      </c>
      <c r="N50" s="207" t="s">
        <v>163</v>
      </c>
    </row>
    <row r="51" spans="1:14">
      <c r="A51" s="47" t="s">
        <v>78</v>
      </c>
      <c r="B51" s="213">
        <v>1000</v>
      </c>
      <c r="C51" s="53" t="s">
        <v>155</v>
      </c>
      <c r="D51" s="51">
        <f>IFERROR(INDEX(Выгрузка!F:F,MATCH(' остататок'!C:C,Выгрузка!A:A,0)),0)</f>
        <v>7150</v>
      </c>
      <c r="E51" s="52">
        <f>IFERROR(INDEX(Выгрузка!K:K,MATCH(' остататок'!C:C,Выгрузка!A:A,0)),0)</f>
        <v>4.8499999999999996</v>
      </c>
      <c r="F51" s="52">
        <f>IFERROR(INDEX(Выгрузка!L:L,MATCH(' остататок'!$C:$C,Выгрузка!$A:$A,0)),0)</f>
        <v>4.6500000000000004</v>
      </c>
      <c r="G51" s="52">
        <f>IFERROR(INDEX(Выгрузка!M:M,MATCH(' остататок'!$C:$C,Выгрузка!$A:$A,0)),0)</f>
        <v>4.29</v>
      </c>
      <c r="H51" s="52">
        <f>IFERROR(INDEX(Выгрузка!N:N,MATCH(' остататок'!$C:$C,Выгрузка!$A:$A,0)),0)</f>
        <v>4.29</v>
      </c>
      <c r="L51" s="31">
        <v>1500</v>
      </c>
      <c r="M51" s="210" t="s">
        <v>85</v>
      </c>
      <c r="N51" s="207" t="s">
        <v>164</v>
      </c>
    </row>
    <row r="52" spans="1:14">
      <c r="A52" s="49"/>
      <c r="B52" s="213">
        <v>1000</v>
      </c>
      <c r="C52" s="55" t="s">
        <v>156</v>
      </c>
      <c r="D52" s="51">
        <f>IFERROR(INDEX(Выгрузка!F:F,MATCH(' остататок'!C:C,Выгрузка!A:A,0)),0)</f>
        <v>0</v>
      </c>
      <c r="E52" s="56">
        <f>IFERROR(INDEX(Выгрузка!K:K,MATCH(' остататок'!C:C,Выгрузка!A:A,0)),0)</f>
        <v>0</v>
      </c>
      <c r="F52" s="56">
        <f>IFERROR(INDEX(Выгрузка!L:L,MATCH(' остататок'!$C:$C,Выгрузка!$A:$A,0)),0)</f>
        <v>0</v>
      </c>
      <c r="G52" s="56">
        <f>IFERROR(INDEX(Выгрузка!M:M,MATCH(' остататок'!$C:$C,Выгрузка!$A:$A,0)),0)</f>
        <v>0</v>
      </c>
      <c r="H52" s="56">
        <f>IFERROR(INDEX(Выгрузка!N:N,MATCH(' остататок'!$C:$C,Выгрузка!$A:$A,0)),0)</f>
        <v>0</v>
      </c>
      <c r="L52" s="31">
        <v>2000</v>
      </c>
      <c r="M52" s="210" t="s">
        <v>84</v>
      </c>
      <c r="N52" s="207" t="s">
        <v>165</v>
      </c>
    </row>
    <row r="53" spans="1:14">
      <c r="A53" s="47" t="s">
        <v>294</v>
      </c>
      <c r="B53" s="213">
        <v>1000</v>
      </c>
      <c r="C53" s="53" t="s">
        <v>157</v>
      </c>
      <c r="D53" s="51">
        <f>IFERROR(INDEX(Выгрузка!F:F,MATCH(' остататок'!C:C,Выгрузка!A:A,0)),0)</f>
        <v>4000</v>
      </c>
      <c r="E53" s="52">
        <f>IFERROR(INDEX(Выгрузка!K:K,MATCH(' остататок'!C:C,Выгрузка!A:A,0)),0)</f>
        <v>3.4</v>
      </c>
      <c r="F53" s="52">
        <f>IFERROR(INDEX(Выгрузка!L:L,MATCH(' остататок'!$C:$C,Выгрузка!$A:$A,0)),0)</f>
        <v>3.15</v>
      </c>
      <c r="G53" s="52">
        <f>IFERROR(INDEX(Выгрузка!M:M,MATCH(' остататок'!$C:$C,Выгрузка!$A:$A,0)),0)</f>
        <v>2.95</v>
      </c>
      <c r="H53" s="52">
        <f>IFERROR(INDEX(Выгрузка!N:N,MATCH(' остататок'!$C:$C,Выгрузка!$A:$A,0)),0)</f>
        <v>2.95</v>
      </c>
      <c r="L53" s="31">
        <v>1200</v>
      </c>
      <c r="M53" s="210" t="s">
        <v>419</v>
      </c>
      <c r="N53" s="207" t="s">
        <v>166</v>
      </c>
    </row>
    <row r="54" spans="1:14">
      <c r="A54" s="53" t="s">
        <v>309</v>
      </c>
      <c r="B54" s="213">
        <v>1000</v>
      </c>
      <c r="C54" s="53" t="s">
        <v>158</v>
      </c>
      <c r="D54" s="51">
        <f>IFERROR(INDEX(Выгрузка!F:F,MATCH(' остататок'!C:C,Выгрузка!A:A,0)),0)</f>
        <v>1550</v>
      </c>
      <c r="E54" s="52">
        <f>IFERROR(INDEX(Выгрузка!K:K,MATCH(' остататок'!C:C,Выгрузка!A:A,0)),0)</f>
        <v>3.05</v>
      </c>
      <c r="F54" s="52">
        <f>IFERROR(INDEX(Выгрузка!L:L,MATCH(' остататок'!$C:$C,Выгрузка!$A:$A,0)),0)</f>
        <v>2.8</v>
      </c>
      <c r="G54" s="52">
        <f>IFERROR(INDEX(Выгрузка!M:M,MATCH(' остататок'!$C:$C,Выгрузка!$A:$A,0)),0)</f>
        <v>2.6</v>
      </c>
      <c r="H54" s="52">
        <f>IFERROR(INDEX(Выгрузка!N:N,MATCH(' остататок'!$C:$C,Выгрузка!$A:$A,0)),0)</f>
        <v>2.6</v>
      </c>
      <c r="L54" s="31">
        <v>1000</v>
      </c>
      <c r="M54" s="210" t="s">
        <v>83</v>
      </c>
      <c r="N54" s="207" t="s">
        <v>167</v>
      </c>
    </row>
    <row r="55" spans="1:14">
      <c r="A55" s="53" t="s">
        <v>77</v>
      </c>
      <c r="B55" s="213">
        <v>1000</v>
      </c>
      <c r="C55" s="53" t="s">
        <v>159</v>
      </c>
      <c r="D55" s="51">
        <f>IFERROR(INDEX(Выгрузка!F:F,MATCH(' остататок'!C:C,Выгрузка!A:A,0)),0)</f>
        <v>1000</v>
      </c>
      <c r="E55" s="52">
        <f>IFERROR(INDEX(Выгрузка!K:K,MATCH(' остататок'!C:C,Выгрузка!A:A,0)),0)</f>
        <v>2.9</v>
      </c>
      <c r="F55" s="52">
        <f>IFERROR(INDEX(Выгрузка!L:L,MATCH(' остататок'!$C:$C,Выгрузка!$A:$A,0)),0)</f>
        <v>2.7</v>
      </c>
      <c r="G55" s="52">
        <f>IFERROR(INDEX(Выгрузка!M:M,MATCH(' остататок'!$C:$C,Выгрузка!$A:$A,0)),0)</f>
        <v>2.6</v>
      </c>
      <c r="H55" s="52">
        <f>IFERROR(INDEX(Выгрузка!N:N,MATCH(' остататок'!$C:$C,Выгрузка!$A:$A,0)),0)</f>
        <v>2.6</v>
      </c>
      <c r="L55" s="31">
        <v>1000</v>
      </c>
      <c r="M55" s="210"/>
      <c r="N55" s="209" t="s">
        <v>168</v>
      </c>
    </row>
    <row r="56" spans="1:14">
      <c r="A56" s="53" t="s">
        <v>76</v>
      </c>
      <c r="B56" s="213">
        <v>1000</v>
      </c>
      <c r="C56" s="53" t="s">
        <v>160</v>
      </c>
      <c r="D56" s="51">
        <f>IFERROR(INDEX(Выгрузка!F:F,MATCH(' остататок'!C:C,Выгрузка!A:A,0)),0)</f>
        <v>750</v>
      </c>
      <c r="E56" s="52">
        <f>IFERROR(INDEX(Выгрузка!K:K,MATCH(' остататок'!C:C,Выгрузка!A:A,0)),0)</f>
        <v>3.4</v>
      </c>
      <c r="F56" s="52">
        <f>IFERROR(INDEX(Выгрузка!L:L,MATCH(' остататок'!$C:$C,Выгрузка!$A:$A,0)),0)</f>
        <v>3.15</v>
      </c>
      <c r="G56" s="52">
        <f>IFERROR(INDEX(Выгрузка!M:M,MATCH(' остататок'!$C:$C,Выгрузка!$A:$A,0)),0)</f>
        <v>3.05</v>
      </c>
      <c r="H56" s="52">
        <f>IFERROR(INDEX(Выгрузка!N:N,MATCH(' остататок'!$C:$C,Выгрузка!$A:$A,0)),0)</f>
        <v>3.05</v>
      </c>
      <c r="L56" s="31">
        <v>800</v>
      </c>
      <c r="M56" s="210" t="s">
        <v>82</v>
      </c>
      <c r="N56" s="207" t="s">
        <v>169</v>
      </c>
    </row>
    <row r="57" spans="1:14">
      <c r="A57" s="53" t="s">
        <v>75</v>
      </c>
      <c r="B57" s="213">
        <v>1000</v>
      </c>
      <c r="C57" s="53" t="s">
        <v>161</v>
      </c>
      <c r="D57" s="51">
        <f>IFERROR(INDEX(Выгрузка!F:F,MATCH(' остататок'!C:C,Выгрузка!A:A,0)),0)</f>
        <v>1850</v>
      </c>
      <c r="E57" s="52">
        <f>IFERROR(INDEX(Выгрузка!K:K,MATCH(' остататок'!C:C,Выгрузка!A:A,0)),0)</f>
        <v>2.85</v>
      </c>
      <c r="F57" s="52">
        <f>IFERROR(INDEX(Выгрузка!L:L,MATCH(' остататок'!$C:$C,Выгрузка!$A:$A,0)),0)</f>
        <v>2.65</v>
      </c>
      <c r="G57" s="52">
        <f>IFERROR(INDEX(Выгрузка!M:M,MATCH(' остататок'!$C:$C,Выгрузка!$A:$A,0)),0)</f>
        <v>2.52</v>
      </c>
      <c r="H57" s="52">
        <f>IFERROR(INDEX(Выгрузка!N:N,MATCH(' остататок'!$C:$C,Выгрузка!$A:$A,0)),0)</f>
        <v>2.52</v>
      </c>
      <c r="L57" s="31">
        <v>1000</v>
      </c>
      <c r="M57" s="210" t="s">
        <v>81</v>
      </c>
      <c r="N57" s="207" t="s">
        <v>170</v>
      </c>
    </row>
    <row r="58" spans="1:14">
      <c r="A58" s="53" t="s">
        <v>74</v>
      </c>
      <c r="B58" s="213">
        <v>1000</v>
      </c>
      <c r="C58" s="53" t="s">
        <v>162</v>
      </c>
      <c r="D58" s="51">
        <f>IFERROR(INDEX(Выгрузка!F:F,MATCH(' остататок'!C:C,Выгрузка!A:A,0)),0)</f>
        <v>1200</v>
      </c>
      <c r="E58" s="52">
        <f>IFERROR(INDEX(Выгрузка!K:K,MATCH(' остататок'!C:C,Выгрузка!A:A,0)),0)</f>
        <v>2.6</v>
      </c>
      <c r="F58" s="52">
        <f>IFERROR(INDEX(Выгрузка!L:L,MATCH(' остататок'!$C:$C,Выгрузка!$A:$A,0)),0)</f>
        <v>2.4</v>
      </c>
      <c r="G58" s="52">
        <f>IFERROR(INDEX(Выгрузка!M:M,MATCH(' остататок'!$C:$C,Выгрузка!$A:$A,0)),0)</f>
        <v>2.2999999999999998</v>
      </c>
      <c r="H58" s="52">
        <f>IFERROR(INDEX(Выгрузка!N:N,MATCH(' остататок'!$C:$C,Выгрузка!$A:$A,0)),0)</f>
        <v>2.2999999999999998</v>
      </c>
      <c r="L58" s="211"/>
      <c r="M58" s="210"/>
      <c r="N58" s="212"/>
    </row>
    <row r="59" spans="1:14">
      <c r="A59" s="49"/>
      <c r="B59" s="213">
        <v>0</v>
      </c>
      <c r="C59" s="54"/>
      <c r="D59" s="51">
        <f>IFERROR(INDEX(Выгрузка!F:F,MATCH(' остататок'!C:C,Выгрузка!A:A,0)),0)</f>
        <v>0</v>
      </c>
      <c r="E59" s="52">
        <f>IFERROR(INDEX(Выгрузка!K:K,MATCH(' остататок'!C:C,Выгрузка!A:A,0)),0)</f>
        <v>0</v>
      </c>
      <c r="F59" s="52">
        <f>IFERROR(INDEX(Выгрузка!L:L,MATCH(' остататок'!$C:$C,Выгрузка!$A:$A,0)),0)</f>
        <v>0</v>
      </c>
      <c r="G59" s="52">
        <f>IFERROR(INDEX(Выгрузка!M:M,MATCH(' остататок'!$C:$C,Выгрузка!$A:$A,0)),0)</f>
        <v>0</v>
      </c>
      <c r="H59" s="52">
        <f>IFERROR(INDEX(Выгрузка!N:N,MATCH(' остататок'!$C:$C,Выгрузка!$A:$A,0)),0)</f>
        <v>0</v>
      </c>
      <c r="L59" s="211">
        <v>1</v>
      </c>
      <c r="M59" s="210" t="s">
        <v>115</v>
      </c>
      <c r="N59" s="207" t="s">
        <v>115</v>
      </c>
    </row>
    <row r="60" spans="1:14">
      <c r="A60" s="53" t="s">
        <v>86</v>
      </c>
      <c r="B60" s="213">
        <v>2000</v>
      </c>
      <c r="C60" s="53" t="s">
        <v>163</v>
      </c>
      <c r="D60" s="51">
        <f>IFERROR(INDEX(Выгрузка!F:F,MATCH(' остататок'!C:C,Выгрузка!A:A,0)),0)</f>
        <v>2700</v>
      </c>
      <c r="E60" s="52">
        <f>IFERROR(INDEX(Выгрузка!K:K,MATCH(' остататок'!C:C,Выгрузка!A:A,0)),0)</f>
        <v>9.1</v>
      </c>
      <c r="F60" s="52">
        <f>IFERROR(INDEX(Выгрузка!L:L,MATCH(' остататок'!$C:$C,Выгрузка!$A:$A,0)),0)</f>
        <v>8.4600000000000009</v>
      </c>
      <c r="G60" s="52">
        <f>IFERROR(INDEX(Выгрузка!M:M,MATCH(' остататок'!$C:$C,Выгрузка!$A:$A,0)),0)</f>
        <v>7.93</v>
      </c>
      <c r="H60" s="52">
        <f>IFERROR(INDEX(Выгрузка!N:N,MATCH(' остататок'!$C:$C,Выгрузка!$A:$A,0)),0)</f>
        <v>7.93</v>
      </c>
      <c r="L60" s="211">
        <v>1</v>
      </c>
      <c r="M60" s="210" t="s">
        <v>114</v>
      </c>
      <c r="N60" s="207" t="s">
        <v>171</v>
      </c>
    </row>
    <row r="61" spans="1:14">
      <c r="A61" s="53" t="s">
        <v>85</v>
      </c>
      <c r="B61" s="213">
        <v>1500</v>
      </c>
      <c r="C61" s="53" t="s">
        <v>164</v>
      </c>
      <c r="D61" s="51">
        <f>IFERROR(INDEX(Выгрузка!F:F,MATCH(' остататок'!C:C,Выгрузка!A:A,0)),0)</f>
        <v>4450</v>
      </c>
      <c r="E61" s="52">
        <f>IFERROR(INDEX(Выгрузка!K:K,MATCH(' остататок'!C:C,Выгрузка!A:A,0)),0)</f>
        <v>7.32</v>
      </c>
      <c r="F61" s="52">
        <f>IFERROR(INDEX(Выгрузка!L:L,MATCH(' остататок'!$C:$C,Выгрузка!$A:$A,0)),0)</f>
        <v>6.84</v>
      </c>
      <c r="G61" s="52">
        <f>IFERROR(INDEX(Выгрузка!M:M,MATCH(' остататок'!$C:$C,Выгрузка!$A:$A,0)),0)</f>
        <v>6.4</v>
      </c>
      <c r="H61" s="52">
        <f>IFERROR(INDEX(Выгрузка!N:N,MATCH(' остататок'!$C:$C,Выгрузка!$A:$A,0)),0)</f>
        <v>6.4</v>
      </c>
      <c r="L61" s="211"/>
      <c r="M61" s="210"/>
      <c r="N61" s="212"/>
    </row>
    <row r="62" spans="1:14">
      <c r="A62" s="53" t="s">
        <v>84</v>
      </c>
      <c r="B62" s="213">
        <v>2000</v>
      </c>
      <c r="C62" s="53" t="s">
        <v>165</v>
      </c>
      <c r="D62" s="51">
        <f>IFERROR(INDEX(Выгрузка!F:F,MATCH(' остататок'!C:C,Выгрузка!A:A,0)),0)</f>
        <v>0</v>
      </c>
      <c r="E62" s="52">
        <f>IFERROR(INDEX(Выгрузка!K:K,MATCH(' остататок'!C:C,Выгрузка!A:A,0)),0)</f>
        <v>0</v>
      </c>
      <c r="F62" s="52">
        <f>IFERROR(INDEX(Выгрузка!L:L,MATCH(' остататок'!$C:$C,Выгрузка!$A:$A,0)),0)</f>
        <v>0</v>
      </c>
      <c r="G62" s="52">
        <f>IFERROR(INDEX(Выгрузка!M:M,MATCH(' остататок'!$C:$C,Выгрузка!$A:$A,0)),0)</f>
        <v>0</v>
      </c>
      <c r="H62" s="52">
        <f>IFERROR(INDEX(Выгрузка!N:N,MATCH(' остататок'!$C:$C,Выгрузка!$A:$A,0)),0)</f>
        <v>0</v>
      </c>
      <c r="L62" s="211">
        <v>300</v>
      </c>
      <c r="M62" s="210" t="s">
        <v>55</v>
      </c>
      <c r="N62" s="207" t="s">
        <v>172</v>
      </c>
    </row>
    <row r="63" spans="1:14">
      <c r="A63" s="53" t="s">
        <v>292</v>
      </c>
      <c r="B63" s="213">
        <v>1200</v>
      </c>
      <c r="C63" s="53" t="s">
        <v>166</v>
      </c>
      <c r="D63" s="51">
        <f>IFERROR(INDEX(Выгрузка!F:F,MATCH(' остататок'!C:C,Выгрузка!A:A,0)),0)</f>
        <v>-900</v>
      </c>
      <c r="E63" s="52">
        <f>IFERROR(INDEX(Выгрузка!K:K,MATCH(' остататок'!C:C,Выгрузка!A:A,0)),0)</f>
        <v>6.5</v>
      </c>
      <c r="F63" s="52">
        <f>IFERROR(INDEX(Выгрузка!L:L,MATCH(' остататок'!$C:$C,Выгрузка!$A:$A,0)),0)</f>
        <v>6</v>
      </c>
      <c r="G63" s="52">
        <f>IFERROR(INDEX(Выгрузка!M:M,MATCH(' остататок'!$C:$C,Выгрузка!$A:$A,0)),0)</f>
        <v>5.57</v>
      </c>
      <c r="H63" s="52">
        <f>IFERROR(INDEX(Выгрузка!N:N,MATCH(' остататок'!$C:$C,Выгрузка!$A:$A,0)),0)</f>
        <v>4.88</v>
      </c>
      <c r="L63" s="211">
        <v>500</v>
      </c>
      <c r="M63" s="210" t="s">
        <v>53</v>
      </c>
      <c r="N63" s="207" t="s">
        <v>173</v>
      </c>
    </row>
    <row r="64" spans="1:14">
      <c r="A64" s="53" t="s">
        <v>83</v>
      </c>
      <c r="B64" s="213">
        <v>1000</v>
      </c>
      <c r="C64" s="53" t="s">
        <v>167</v>
      </c>
      <c r="D64" s="51">
        <f>IFERROR(INDEX(Выгрузка!F:F,MATCH(' остататок'!C:C,Выгрузка!A:A,0)),0)</f>
        <v>3800</v>
      </c>
      <c r="E64" s="52">
        <f>IFERROR(INDEX(Выгрузка!K:K,MATCH(' остататок'!C:C,Выгрузка!A:A,0)),0)</f>
        <v>4.8499999999999996</v>
      </c>
      <c r="F64" s="52">
        <f>IFERROR(INDEX(Выгрузка!L:L,MATCH(' остататок'!$C:$C,Выгрузка!$A:$A,0)),0)</f>
        <v>4.6500000000000004</v>
      </c>
      <c r="G64" s="52">
        <f>IFERROR(INDEX(Выгрузка!M:M,MATCH(' остататок'!$C:$C,Выгрузка!$A:$A,0)),0)</f>
        <v>4.29</v>
      </c>
      <c r="H64" s="52">
        <f>IFERROR(INDEX(Выгрузка!N:N,MATCH(' остататок'!$C:$C,Выгрузка!$A:$A,0)),0)</f>
        <v>4.29</v>
      </c>
      <c r="L64" s="211">
        <v>400</v>
      </c>
      <c r="M64" s="210" t="s">
        <v>54</v>
      </c>
      <c r="N64" s="207" t="s">
        <v>174</v>
      </c>
    </row>
    <row r="65" spans="1:14">
      <c r="A65" s="53"/>
      <c r="B65" s="213">
        <v>1000</v>
      </c>
      <c r="C65" s="55" t="s">
        <v>168</v>
      </c>
      <c r="D65" s="51">
        <f>IFERROR(INDEX(Выгрузка!F:F,MATCH(' остататок'!C:C,Выгрузка!A:A,0)),0)</f>
        <v>9300</v>
      </c>
      <c r="E65" s="52">
        <f>IFERROR(INDEX(Выгрузка!K:K,MATCH(' остататок'!C:C,Выгрузка!A:A,0)),0)</f>
        <v>4.7</v>
      </c>
      <c r="F65" s="52">
        <f>IFERROR(INDEX(Выгрузка!L:L,MATCH(' остататок'!$C:$C,Выгрузка!$A:$A,0)),0)</f>
        <v>4.4000000000000004</v>
      </c>
      <c r="G65" s="52">
        <f>IFERROR(INDEX(Выгрузка!M:M,MATCH(' остататок'!$C:$C,Выгрузка!$A:$A,0)),0)</f>
        <v>4.2</v>
      </c>
      <c r="H65" s="52">
        <f>IFERROR(INDEX(Выгрузка!N:N,MATCH(' остататок'!$C:$C,Выгрузка!$A:$A,0)),0)</f>
        <v>4.2</v>
      </c>
      <c r="L65" s="211">
        <v>500</v>
      </c>
      <c r="M65" s="210" t="s">
        <v>52</v>
      </c>
      <c r="N65" s="207" t="s">
        <v>175</v>
      </c>
    </row>
    <row r="66" spans="1:14">
      <c r="A66" s="53" t="s">
        <v>82</v>
      </c>
      <c r="B66" s="213">
        <v>800</v>
      </c>
      <c r="C66" s="53" t="s">
        <v>169</v>
      </c>
      <c r="D66" s="51">
        <f>IFERROR(INDEX(Выгрузка!F:F,MATCH(' остататок'!C:C,Выгрузка!A:A,0)),0)</f>
        <v>1400</v>
      </c>
      <c r="E66" s="52">
        <f>IFERROR(INDEX(Выгрузка!K:K,MATCH(' остататок'!C:C,Выгрузка!A:A,0)),0)</f>
        <v>3.4</v>
      </c>
      <c r="F66" s="52">
        <f>IFERROR(INDEX(Выгрузка!L:L,MATCH(' остататок'!$C:$C,Выгрузка!$A:$A,0)),0)</f>
        <v>3.15</v>
      </c>
      <c r="G66" s="52">
        <f>IFERROR(INDEX(Выгрузка!M:M,MATCH(' остататок'!$C:$C,Выгрузка!$A:$A,0)),0)</f>
        <v>2.95</v>
      </c>
      <c r="H66" s="52">
        <f>IFERROR(INDEX(Выгрузка!N:N,MATCH(' остататок'!$C:$C,Выгрузка!$A:$A,0)),0)</f>
        <v>2.95</v>
      </c>
      <c r="L66" s="211">
        <v>500</v>
      </c>
      <c r="M66" s="210" t="s">
        <v>51</v>
      </c>
      <c r="N66" s="207" t="s">
        <v>176</v>
      </c>
    </row>
    <row r="67" spans="1:14">
      <c r="A67" s="53" t="s">
        <v>81</v>
      </c>
      <c r="B67" s="213">
        <v>1000</v>
      </c>
      <c r="C67" s="53" t="s">
        <v>170</v>
      </c>
      <c r="D67" s="51">
        <f>IFERROR(INDEX(Выгрузка!F:F,MATCH(' остататок'!C:C,Выгрузка!A:A,0)),0)</f>
        <v>0</v>
      </c>
      <c r="E67" s="52">
        <f>IFERROR(INDEX(Выгрузка!K:K,MATCH(' остататок'!C:C,Выгрузка!A:A,0)),0)</f>
        <v>0</v>
      </c>
      <c r="F67" s="52">
        <f>IFERROR(INDEX(Выгрузка!L:L,MATCH(' остататок'!$C:$C,Выгрузка!$A:$A,0)),0)</f>
        <v>0</v>
      </c>
      <c r="G67" s="52">
        <f>IFERROR(INDEX(Выгрузка!M:M,MATCH(' остататок'!$C:$C,Выгрузка!$A:$A,0)),0)</f>
        <v>0</v>
      </c>
      <c r="H67" s="52">
        <f>IFERROR(INDEX(Выгрузка!N:N,MATCH(' остататок'!$C:$C,Выгрузка!$A:$A,0)),0)</f>
        <v>0</v>
      </c>
      <c r="L67" s="211">
        <v>500</v>
      </c>
      <c r="M67" s="210" t="s">
        <v>50</v>
      </c>
      <c r="N67" s="207" t="s">
        <v>177</v>
      </c>
    </row>
    <row r="68" spans="1:14">
      <c r="A68" s="49"/>
      <c r="B68" s="213">
        <v>0</v>
      </c>
      <c r="C68" s="54"/>
      <c r="D68" s="51">
        <f>IFERROR(INDEX(Выгрузка!F:F,MATCH(' остататок'!C:C,Выгрузка!A:A,0)),0)</f>
        <v>0</v>
      </c>
      <c r="E68" s="52">
        <f>IFERROR(INDEX(Выгрузка!K:K,MATCH(' остататок'!C:C,Выгрузка!A:A,0)),0)</f>
        <v>0</v>
      </c>
      <c r="F68" s="52">
        <f>IFERROR(INDEX(Выгрузка!L:L,MATCH(' остататок'!$C:$C,Выгрузка!$A:$A,0)),0)</f>
        <v>0</v>
      </c>
      <c r="G68" s="52">
        <f>IFERROR(INDEX(Выгрузка!M:M,MATCH(' остататок'!$C:$C,Выгрузка!$A:$A,0)),0)</f>
        <v>0</v>
      </c>
      <c r="H68" s="52">
        <f>IFERROR(INDEX(Выгрузка!N:N,MATCH(' остататок'!$C:$C,Выгрузка!$A:$A,0)),0)</f>
        <v>0</v>
      </c>
      <c r="L68" s="211">
        <v>500</v>
      </c>
      <c r="M68" s="210" t="s">
        <v>49</v>
      </c>
      <c r="N68" s="207" t="s">
        <v>178</v>
      </c>
    </row>
    <row r="69" spans="1:14">
      <c r="A69" s="53" t="s">
        <v>115</v>
      </c>
      <c r="B69" s="213">
        <v>1</v>
      </c>
      <c r="C69" s="53" t="s">
        <v>115</v>
      </c>
      <c r="D69" s="51">
        <f>IFERROR(INDEX(Выгрузка!F:F,MATCH(' остататок'!C:C,Выгрузка!A:A,0)),0)</f>
        <v>120</v>
      </c>
      <c r="E69" s="52">
        <f>IFERROR(INDEX(Выгрузка!K:K,MATCH(' остататок'!C:C,Выгрузка!A:A,0)),0)</f>
        <v>40</v>
      </c>
      <c r="F69" s="52">
        <f>IFERROR(INDEX(Выгрузка!L:L,MATCH(' остататок'!$C:$C,Выгрузка!$A:$A,0)),0)</f>
        <v>40</v>
      </c>
      <c r="G69" s="52">
        <f>IFERROR(INDEX(Выгрузка!M:M,MATCH(' остататок'!$C:$C,Выгрузка!$A:$A,0)),0)</f>
        <v>40</v>
      </c>
      <c r="H69" s="52">
        <f>IFERROR(INDEX(Выгрузка!N:N,MATCH(' остататок'!$C:$C,Выгрузка!$A:$A,0)),0)</f>
        <v>40</v>
      </c>
      <c r="L69" s="211">
        <v>1000</v>
      </c>
      <c r="M69" s="210" t="s">
        <v>48</v>
      </c>
      <c r="N69" s="207" t="s">
        <v>179</v>
      </c>
    </row>
    <row r="70" spans="1:14">
      <c r="A70" s="53" t="s">
        <v>114</v>
      </c>
      <c r="B70" s="213">
        <v>1</v>
      </c>
      <c r="C70" s="53" t="s">
        <v>171</v>
      </c>
      <c r="D70" s="51">
        <f>IFERROR(INDEX(Выгрузка!F:F,MATCH(' остататок'!C:C,Выгрузка!A:A,0)),0)</f>
        <v>620</v>
      </c>
      <c r="E70" s="52">
        <f>IFERROR(INDEX(Выгрузка!K:K,MATCH(' остататок'!C:C,Выгрузка!A:A,0)),0)</f>
        <v>60</v>
      </c>
      <c r="F70" s="52">
        <f>IFERROR(INDEX(Выгрузка!L:L,MATCH(' остататок'!$C:$C,Выгрузка!$A:$A,0)),0)</f>
        <v>60</v>
      </c>
      <c r="G70" s="52">
        <f>IFERROR(INDEX(Выгрузка!M:M,MATCH(' остататок'!$C:$C,Выгрузка!$A:$A,0)),0)</f>
        <v>60</v>
      </c>
      <c r="H70" s="52">
        <f>IFERROR(INDEX(Выгрузка!N:N,MATCH(' остататок'!$C:$C,Выгрузка!$A:$A,0)),0)</f>
        <v>60</v>
      </c>
      <c r="L70" s="211">
        <v>500</v>
      </c>
      <c r="M70" s="210" t="s">
        <v>47</v>
      </c>
      <c r="N70" s="207" t="s">
        <v>180</v>
      </c>
    </row>
    <row r="71" spans="1:14">
      <c r="A71" s="49"/>
      <c r="B71" s="213">
        <v>0</v>
      </c>
      <c r="C71" s="54"/>
      <c r="D71" s="51">
        <f>IFERROR(INDEX(Выгрузка!F:F,MATCH(' остататок'!C:C,Выгрузка!A:A,0)),0)</f>
        <v>0</v>
      </c>
      <c r="E71" s="52">
        <f>IFERROR(INDEX(Выгрузка!K:K,MATCH(' остататок'!C:C,Выгрузка!A:A,0)),0)</f>
        <v>0</v>
      </c>
      <c r="F71" s="52">
        <f>IFERROR(INDEX(Выгрузка!L:L,MATCH(' остататок'!$C:$C,Выгрузка!$A:$A,0)),0)</f>
        <v>0</v>
      </c>
      <c r="G71" s="52">
        <f>IFERROR(INDEX(Выгрузка!M:M,MATCH(' остататок'!$C:$C,Выгрузка!$A:$A,0)),0)</f>
        <v>0</v>
      </c>
      <c r="H71" s="52">
        <f>IFERROR(INDEX(Выгрузка!N:N,MATCH(' остататок'!$C:$C,Выгрузка!$A:$A,0)),0)</f>
        <v>0</v>
      </c>
      <c r="L71" s="211">
        <v>1000</v>
      </c>
      <c r="M71" s="210" t="s">
        <v>46</v>
      </c>
      <c r="N71" s="207" t="s">
        <v>181</v>
      </c>
    </row>
    <row r="72" spans="1:14">
      <c r="A72" s="53" t="s">
        <v>55</v>
      </c>
      <c r="B72" s="213">
        <v>300</v>
      </c>
      <c r="C72" s="53" t="s">
        <v>172</v>
      </c>
      <c r="D72" s="51">
        <f>IFERROR(INDEX(Выгрузка!F:F,MATCH(' остататок'!C:C,Выгрузка!A:A,0)),0)</f>
        <v>4100</v>
      </c>
      <c r="E72" s="52">
        <f>IFERROR(INDEX(Выгрузка!K:K,MATCH(' остататок'!C:C,Выгрузка!A:A,0)),0)</f>
        <v>16.920000000000002</v>
      </c>
      <c r="F72" s="52">
        <f>IFERROR(INDEX(Выгрузка!L:L,MATCH(' остататок'!$C:$C,Выгрузка!$A:$A,0)),0)</f>
        <v>15.62</v>
      </c>
      <c r="G72" s="52">
        <f>IFERROR(INDEX(Выгрузка!M:M,MATCH(' остататок'!$C:$C,Выгрузка!$A:$A,0)),0)</f>
        <v>14.5</v>
      </c>
      <c r="H72" s="52">
        <f>IFERROR(INDEX(Выгрузка!N:N,MATCH(' остататок'!$C:$C,Выгрузка!$A:$A,0)),0)</f>
        <v>12.69</v>
      </c>
      <c r="L72" s="211">
        <v>1000</v>
      </c>
      <c r="M72" s="210" t="s">
        <v>45</v>
      </c>
      <c r="N72" s="207" t="s">
        <v>182</v>
      </c>
    </row>
    <row r="73" spans="1:14">
      <c r="A73" s="53" t="s">
        <v>53</v>
      </c>
      <c r="B73" s="213">
        <v>500</v>
      </c>
      <c r="C73" s="53" t="s">
        <v>173</v>
      </c>
      <c r="D73" s="51">
        <f>IFERROR(INDEX(Выгрузка!F:F,MATCH(' остататок'!C:C,Выгрузка!A:A,0)),0)</f>
        <v>3799</v>
      </c>
      <c r="E73" s="52">
        <f>IFERROR(INDEX(Выгрузка!K:K,MATCH(' остататок'!C:C,Выгрузка!A:A,0)),0)</f>
        <v>12.01</v>
      </c>
      <c r="F73" s="52">
        <f>IFERROR(INDEX(Выгрузка!L:L,MATCH(' остататок'!$C:$C,Выгрузка!$A:$A,0)),0)</f>
        <v>11.15</v>
      </c>
      <c r="G73" s="52">
        <f>IFERROR(INDEX(Выгрузка!M:M,MATCH(' остататок'!$C:$C,Выгрузка!$A:$A,0)),0)</f>
        <v>10.4</v>
      </c>
      <c r="H73" s="52">
        <f>IFERROR(INDEX(Выгрузка!N:N,MATCH(' остататок'!$C:$C,Выгрузка!$A:$A,0)),0)</f>
        <v>9.76</v>
      </c>
      <c r="L73" s="211">
        <v>1000</v>
      </c>
      <c r="M73" s="210" t="s">
        <v>44</v>
      </c>
      <c r="N73" s="207" t="s">
        <v>183</v>
      </c>
    </row>
    <row r="74" spans="1:14">
      <c r="A74" s="53" t="s">
        <v>54</v>
      </c>
      <c r="B74" s="213">
        <v>400</v>
      </c>
      <c r="C74" s="53" t="s">
        <v>174</v>
      </c>
      <c r="D74" s="51">
        <f>IFERROR(INDEX(Выгрузка!F:F,MATCH(' остататок'!C:C,Выгрузка!A:A,0)),0)</f>
        <v>3800</v>
      </c>
      <c r="E74" s="52">
        <f>IFERROR(INDEX(Выгрузка!K:K,MATCH(' остататок'!C:C,Выгрузка!A:A,0)),0)</f>
        <v>12.7</v>
      </c>
      <c r="F74" s="52">
        <f>IFERROR(INDEX(Выгрузка!L:L,MATCH(' остататок'!$C:$C,Выгрузка!$A:$A,0)),0)</f>
        <v>11.72</v>
      </c>
      <c r="G74" s="52">
        <f>IFERROR(INDEX(Выгрузка!M:M,MATCH(' остататок'!$C:$C,Выгрузка!$A:$A,0)),0)</f>
        <v>10.89</v>
      </c>
      <c r="H74" s="52">
        <f>IFERROR(INDEX(Выгрузка!N:N,MATCH(' остататок'!$C:$C,Выгрузка!$A:$A,0)),0)</f>
        <v>9.5299999999999994</v>
      </c>
      <c r="L74" s="211">
        <v>1000</v>
      </c>
      <c r="M74" s="210" t="s">
        <v>43</v>
      </c>
      <c r="N74" s="207" t="s">
        <v>184</v>
      </c>
    </row>
    <row r="75" spans="1:14">
      <c r="A75" s="53" t="s">
        <v>52</v>
      </c>
      <c r="B75" s="213">
        <v>500</v>
      </c>
      <c r="C75" s="53" t="s">
        <v>175</v>
      </c>
      <c r="D75" s="51">
        <f>IFERROR(INDEX(Выгрузка!F:F,MATCH(' остататок'!C:C,Выгрузка!A:A,0)),0)</f>
        <v>2900</v>
      </c>
      <c r="E75" s="52">
        <f>IFERROR(INDEX(Выгрузка!K:K,MATCH(' остататок'!C:C,Выгрузка!A:A,0)),0)</f>
        <v>12.65</v>
      </c>
      <c r="F75" s="52">
        <f>IFERROR(INDEX(Выгрузка!L:L,MATCH(' остататок'!$C:$C,Выгрузка!$A:$A,0)),0)</f>
        <v>11.67</v>
      </c>
      <c r="G75" s="52">
        <f>IFERROR(INDEX(Выгрузка!M:M,MATCH(' остататок'!$C:$C,Выгрузка!$A:$A,0)),0)</f>
        <v>10.84</v>
      </c>
      <c r="H75" s="52">
        <f>IFERROR(INDEX(Выгрузка!N:N,MATCH(' остататок'!$C:$C,Выгрузка!$A:$A,0)),0)</f>
        <v>9.48</v>
      </c>
      <c r="L75" s="211">
        <v>1000</v>
      </c>
      <c r="M75" s="210" t="s">
        <v>42</v>
      </c>
      <c r="N75" s="207" t="s">
        <v>185</v>
      </c>
    </row>
    <row r="76" spans="1:14">
      <c r="A76" s="53" t="s">
        <v>51</v>
      </c>
      <c r="B76" s="213">
        <v>500</v>
      </c>
      <c r="C76" s="53" t="s">
        <v>176</v>
      </c>
      <c r="D76" s="51">
        <f>IFERROR(INDEX(Выгрузка!F:F,MATCH(' остататок'!C:C,Выгрузка!A:A,0)),0)</f>
        <v>12400</v>
      </c>
      <c r="E76" s="52">
        <f>IFERROR(INDEX(Выгрузка!K:K,MATCH(' остататок'!C:C,Выгрузка!A:A,0)),0)</f>
        <v>10.6</v>
      </c>
      <c r="F76" s="52">
        <f>IFERROR(INDEX(Выгрузка!L:L,MATCH(' остататок'!$C:$C,Выгрузка!$A:$A,0)),0)</f>
        <v>9.7799999999999994</v>
      </c>
      <c r="G76" s="52">
        <f>IFERROR(INDEX(Выгрузка!M:M,MATCH(' остататок'!$C:$C,Выгрузка!$A:$A,0)),0)</f>
        <v>9.09</v>
      </c>
      <c r="H76" s="52">
        <f>IFERROR(INDEX(Выгрузка!N:N,MATCH(' остататок'!$C:$C,Выгрузка!$A:$A,0)),0)</f>
        <v>7.95</v>
      </c>
      <c r="L76" s="211">
        <v>2000</v>
      </c>
      <c r="M76" s="210" t="s">
        <v>41</v>
      </c>
      <c r="N76" s="207" t="s">
        <v>186</v>
      </c>
    </row>
    <row r="77" spans="1:14">
      <c r="A77" s="53" t="s">
        <v>50</v>
      </c>
      <c r="B77" s="213">
        <v>500</v>
      </c>
      <c r="C77" s="53" t="s">
        <v>177</v>
      </c>
      <c r="D77" s="51">
        <f>IFERROR(INDEX(Выгрузка!F:F,MATCH(' остататок'!C:C,Выгрузка!A:A,0)),0)</f>
        <v>1900</v>
      </c>
      <c r="E77" s="52">
        <f>IFERROR(INDEX(Выгрузка!K:K,MATCH(' остататок'!C:C,Выгрузка!A:A,0)),0)</f>
        <v>10.78</v>
      </c>
      <c r="F77" s="52">
        <f>IFERROR(INDEX(Выгрузка!L:L,MATCH(' остататок'!$C:$C,Выгрузка!$A:$A,0)),0)</f>
        <v>9.9499999999999993</v>
      </c>
      <c r="G77" s="52">
        <f>IFERROR(INDEX(Выгрузка!M:M,MATCH(' остататок'!$C:$C,Выгрузка!$A:$A,0)),0)</f>
        <v>9.24</v>
      </c>
      <c r="H77" s="52">
        <f>IFERROR(INDEX(Выгрузка!N:N,MATCH(' остататок'!$C:$C,Выгрузка!$A:$A,0)),0)</f>
        <v>8.08</v>
      </c>
      <c r="L77" s="211">
        <v>2000</v>
      </c>
      <c r="M77" s="210" t="s">
        <v>40</v>
      </c>
      <c r="N77" s="207" t="s">
        <v>187</v>
      </c>
    </row>
    <row r="78" spans="1:14">
      <c r="A78" s="53" t="s">
        <v>49</v>
      </c>
      <c r="B78" s="213">
        <v>500</v>
      </c>
      <c r="C78" s="53" t="s">
        <v>178</v>
      </c>
      <c r="D78" s="51">
        <f>IFERROR(INDEX(Выгрузка!F:F,MATCH(' остататок'!C:C,Выгрузка!A:A,0)),0)</f>
        <v>22100</v>
      </c>
      <c r="E78" s="52">
        <f>IFERROR(INDEX(Выгрузка!K:K,MATCH(' остататок'!C:C,Выгрузка!A:A,0)),0)</f>
        <v>9.5299999999999994</v>
      </c>
      <c r="F78" s="52">
        <f>IFERROR(INDEX(Выгрузка!L:L,MATCH(' остататок'!$C:$C,Выгрузка!$A:$A,0)),0)</f>
        <v>8.8000000000000007</v>
      </c>
      <c r="G78" s="52">
        <f>IFERROR(INDEX(Выгрузка!M:M,MATCH(' остататок'!$C:$C,Выгрузка!$A:$A,0)),0)</f>
        <v>8.17</v>
      </c>
      <c r="H78" s="52">
        <f>IFERROR(INDEX(Выгрузка!N:N,MATCH(' остататок'!$C:$C,Выгрузка!$A:$A,0)),0)</f>
        <v>7.15</v>
      </c>
      <c r="L78" s="211">
        <v>500</v>
      </c>
      <c r="M78" s="210" t="s">
        <v>39</v>
      </c>
      <c r="N78" s="207" t="s">
        <v>188</v>
      </c>
    </row>
    <row r="79" spans="1:14">
      <c r="A79" s="53" t="s">
        <v>48</v>
      </c>
      <c r="B79" s="213">
        <v>1000</v>
      </c>
      <c r="C79" s="53" t="s">
        <v>179</v>
      </c>
      <c r="D79" s="51">
        <f>IFERROR(INDEX(Выгрузка!F:F,MATCH(' остататок'!C:C,Выгрузка!A:A,0)),0)</f>
        <v>4650</v>
      </c>
      <c r="E79" s="52">
        <f>IFERROR(INDEX(Выгрузка!K:K,MATCH(' остататок'!C:C,Выгрузка!A:A,0)),0)</f>
        <v>7.78</v>
      </c>
      <c r="F79" s="52">
        <f>IFERROR(INDEX(Выгрузка!L:L,MATCH(' остататок'!$C:$C,Выгрузка!$A:$A,0)),0)</f>
        <v>7.18</v>
      </c>
      <c r="G79" s="52">
        <f>IFERROR(INDEX(Выгрузка!M:M,MATCH(' остататок'!$C:$C,Выгрузка!$A:$A,0)),0)</f>
        <v>6.67</v>
      </c>
      <c r="H79" s="52">
        <f>IFERROR(INDEX(Выгрузка!N:N,MATCH(' остататок'!$C:$C,Выгрузка!$A:$A,0)),0)</f>
        <v>5.84</v>
      </c>
      <c r="L79" s="211">
        <v>2000</v>
      </c>
      <c r="M79" s="210" t="s">
        <v>38</v>
      </c>
      <c r="N79" s="207" t="s">
        <v>189</v>
      </c>
    </row>
    <row r="80" spans="1:14">
      <c r="A80" s="53" t="s">
        <v>47</v>
      </c>
      <c r="B80" s="213">
        <v>500</v>
      </c>
      <c r="C80" s="53" t="s">
        <v>180</v>
      </c>
      <c r="D80" s="51">
        <f>IFERROR(INDEX(Выгрузка!F:F,MATCH(' остататок'!C:C,Выгрузка!A:A,0)),0)</f>
        <v>3400</v>
      </c>
      <c r="E80" s="52">
        <f>IFERROR(INDEX(Выгрузка!K:K,MATCH(' остататок'!C:C,Выгрузка!A:A,0)),0)</f>
        <v>7.25</v>
      </c>
      <c r="F80" s="52">
        <f>IFERROR(INDEX(Выгрузка!L:L,MATCH(' остататок'!$C:$C,Выгрузка!$A:$A,0)),0)</f>
        <v>6.69</v>
      </c>
      <c r="G80" s="52">
        <f>IFERROR(INDEX(Выгрузка!M:M,MATCH(' остататок'!$C:$C,Выгрузка!$A:$A,0)),0)</f>
        <v>6.21</v>
      </c>
      <c r="H80" s="52">
        <f>IFERROR(INDEX(Выгрузка!N:N,MATCH(' остататок'!$C:$C,Выгрузка!$A:$A,0)),0)</f>
        <v>5.44</v>
      </c>
      <c r="L80" s="211">
        <v>3000</v>
      </c>
      <c r="M80" s="210" t="s">
        <v>7</v>
      </c>
      <c r="N80" s="207" t="s">
        <v>190</v>
      </c>
    </row>
    <row r="81" spans="1:14">
      <c r="A81" s="53" t="s">
        <v>46</v>
      </c>
      <c r="B81" s="213">
        <v>1000</v>
      </c>
      <c r="C81" s="53" t="s">
        <v>181</v>
      </c>
      <c r="D81" s="51">
        <f>IFERROR(INDEX(Выгрузка!F:F,MATCH(' остататок'!C:C,Выгрузка!A:A,0)),0)</f>
        <v>8200</v>
      </c>
      <c r="E81" s="52">
        <f>IFERROR(INDEX(Выгрузка!K:K,MATCH(' остататок'!C:C,Выгрузка!A:A,0)),0)</f>
        <v>6.53</v>
      </c>
      <c r="F81" s="52">
        <f>IFERROR(INDEX(Выгрузка!L:L,MATCH(' остататок'!$C:$C,Выгрузка!$A:$A,0)),0)</f>
        <v>6.03</v>
      </c>
      <c r="G81" s="52">
        <f>IFERROR(INDEX(Выгрузка!M:M,MATCH(' остататок'!$C:$C,Выгрузка!$A:$A,0)),0)</f>
        <v>5.6</v>
      </c>
      <c r="H81" s="52">
        <f>IFERROR(INDEX(Выгрузка!N:N,MATCH(' остататок'!$C:$C,Выгрузка!$A:$A,0)),0)</f>
        <v>4.9000000000000004</v>
      </c>
      <c r="L81" s="211">
        <v>3000</v>
      </c>
      <c r="M81" s="210" t="s">
        <v>6</v>
      </c>
      <c r="N81" s="207" t="s">
        <v>191</v>
      </c>
    </row>
    <row r="82" spans="1:14">
      <c r="A82" s="53" t="s">
        <v>45</v>
      </c>
      <c r="B82" s="213">
        <v>1000</v>
      </c>
      <c r="C82" s="53" t="s">
        <v>182</v>
      </c>
      <c r="D82" s="51">
        <f>IFERROR(INDEX(Выгрузка!F:F,MATCH(' остататок'!C:C,Выгрузка!A:A,0)),0)</f>
        <v>13200</v>
      </c>
      <c r="E82" s="52">
        <f>IFERROR(INDEX(Выгрузка!K:K,MATCH(' остататок'!C:C,Выгрузка!A:A,0)),0)</f>
        <v>5.73</v>
      </c>
      <c r="F82" s="52">
        <f>IFERROR(INDEX(Выгрузка!L:L,MATCH(' остататок'!$C:$C,Выгрузка!$A:$A,0)),0)</f>
        <v>5.29</v>
      </c>
      <c r="G82" s="52">
        <f>IFERROR(INDEX(Выгрузка!M:M,MATCH(' остататок'!$C:$C,Выгрузка!$A:$A,0)),0)</f>
        <v>4.91</v>
      </c>
      <c r="H82" s="52">
        <f>IFERROR(INDEX(Выгрузка!N:N,MATCH(' остататок'!$C:$C,Выгрузка!$A:$A,0)),0)</f>
        <v>4.3</v>
      </c>
      <c r="L82" s="211">
        <v>2000</v>
      </c>
      <c r="M82" s="210" t="s">
        <v>5</v>
      </c>
      <c r="N82" s="207" t="s">
        <v>192</v>
      </c>
    </row>
    <row r="83" spans="1:14">
      <c r="A83" s="53" t="s">
        <v>44</v>
      </c>
      <c r="B83" s="213">
        <v>1000</v>
      </c>
      <c r="C83" s="53" t="s">
        <v>183</v>
      </c>
      <c r="D83" s="51">
        <f>IFERROR(INDEX(Выгрузка!F:F,MATCH(' остататок'!C:C,Выгрузка!A:A,0)),0)</f>
        <v>36200</v>
      </c>
      <c r="E83" s="52">
        <f>IFERROR(INDEX(Выгрузка!K:K,MATCH(' остататок'!C:C,Выгрузка!A:A,0)),0)</f>
        <v>4.17</v>
      </c>
      <c r="F83" s="52">
        <f>IFERROR(INDEX(Выгрузка!L:L,MATCH(' остататок'!$C:$C,Выгрузка!$A:$A,0)),0)</f>
        <v>3.85</v>
      </c>
      <c r="G83" s="52">
        <f>IFERROR(INDEX(Выгрузка!M:M,MATCH(' остататок'!$C:$C,Выгрузка!$A:$A,0)),0)</f>
        <v>3.57</v>
      </c>
      <c r="H83" s="52">
        <f>IFERROR(INDEX(Выгрузка!N:N,MATCH(' остататок'!$C:$C,Выгрузка!$A:$A,0)),0)</f>
        <v>3.13</v>
      </c>
      <c r="L83" s="211">
        <v>4000</v>
      </c>
      <c r="M83" s="210" t="s">
        <v>4</v>
      </c>
      <c r="N83" s="207" t="s">
        <v>193</v>
      </c>
    </row>
    <row r="84" spans="1:14">
      <c r="A84" s="53" t="s">
        <v>43</v>
      </c>
      <c r="B84" s="213">
        <v>1000</v>
      </c>
      <c r="C84" s="53" t="s">
        <v>184</v>
      </c>
      <c r="D84" s="51">
        <f>IFERROR(INDEX(Выгрузка!F:F,MATCH(' остататок'!C:C,Выгрузка!A:A,0)),0)</f>
        <v>8600</v>
      </c>
      <c r="E84" s="52">
        <f>IFERROR(INDEX(Выгрузка!K:K,MATCH(' остататок'!C:C,Выгрузка!A:A,0)),0)</f>
        <v>3.67</v>
      </c>
      <c r="F84" s="52">
        <f>IFERROR(INDEX(Выгрузка!L:L,MATCH(' остататок'!$C:$C,Выгрузка!$A:$A,0)),0)</f>
        <v>3.38</v>
      </c>
      <c r="G84" s="52">
        <f>IFERROR(INDEX(Выгрузка!M:M,MATCH(' остататок'!$C:$C,Выгрузка!$A:$A,0)),0)</f>
        <v>3.14</v>
      </c>
      <c r="H84" s="52">
        <f>IFERROR(INDEX(Выгрузка!N:N,MATCH(' остататок'!$C:$C,Выгрузка!$A:$A,0)),0)</f>
        <v>2.75</v>
      </c>
      <c r="L84" s="211">
        <v>5000</v>
      </c>
      <c r="M84" s="210" t="s">
        <v>2</v>
      </c>
      <c r="N84" s="207" t="s">
        <v>194</v>
      </c>
    </row>
    <row r="85" spans="1:14">
      <c r="A85" s="53" t="s">
        <v>42</v>
      </c>
      <c r="B85" s="213">
        <v>1000</v>
      </c>
      <c r="C85" s="53" t="s">
        <v>185</v>
      </c>
      <c r="D85" s="51">
        <f>IFERROR(INDEX(Выгрузка!F:F,MATCH(' остататок'!C:C,Выгрузка!A:A,0)),0)</f>
        <v>34350</v>
      </c>
      <c r="E85" s="52">
        <f>IFERROR(INDEX(Выгрузка!K:K,MATCH(' остататок'!C:C,Выгрузка!A:A,0)),0)</f>
        <v>4.08</v>
      </c>
      <c r="F85" s="52">
        <f>IFERROR(INDEX(Выгрузка!L:L,MATCH(' остататок'!$C:$C,Выгрузка!$A:$A,0)),0)</f>
        <v>3.77</v>
      </c>
      <c r="G85" s="52">
        <f>IFERROR(INDEX(Выгрузка!M:M,MATCH(' остататок'!$C:$C,Выгрузка!$A:$A,0)),0)</f>
        <v>3.5</v>
      </c>
      <c r="H85" s="52">
        <f>IFERROR(INDEX(Выгрузка!N:N,MATCH(' остататок'!$C:$C,Выгрузка!$A:$A,0)),0)</f>
        <v>3.06</v>
      </c>
      <c r="L85" s="211">
        <v>5000</v>
      </c>
      <c r="M85" s="210" t="s">
        <v>1</v>
      </c>
      <c r="N85" s="207" t="s">
        <v>195</v>
      </c>
    </row>
    <row r="86" spans="1:14">
      <c r="A86" s="53" t="s">
        <v>41</v>
      </c>
      <c r="B86" s="213">
        <v>2000</v>
      </c>
      <c r="C86" s="53" t="s">
        <v>186</v>
      </c>
      <c r="D86" s="51">
        <f>IFERROR(INDEX(Выгрузка!F:F,MATCH(' остататок'!C:C,Выгрузка!A:A,0)),0)</f>
        <v>97100</v>
      </c>
      <c r="E86" s="52">
        <f>IFERROR(INDEX(Выгрузка!K:K,MATCH(' остататок'!C:C,Выгрузка!A:A,0)),0)</f>
        <v>2.67</v>
      </c>
      <c r="F86" s="52">
        <f>IFERROR(INDEX(Выгрузка!L:L,MATCH(' остататок'!$C:$C,Выгрузка!$A:$A,0)),0)</f>
        <v>2.46</v>
      </c>
      <c r="G86" s="52">
        <f>IFERROR(INDEX(Выгрузка!M:M,MATCH(' остататок'!$C:$C,Выгрузка!$A:$A,0)),0)</f>
        <v>2.29</v>
      </c>
      <c r="H86" s="52">
        <f>IFERROR(INDEX(Выгрузка!N:N,MATCH(' остататок'!$C:$C,Выгрузка!$A:$A,0)),0)</f>
        <v>2</v>
      </c>
      <c r="L86" s="211">
        <v>8000</v>
      </c>
      <c r="M86" s="210" t="s">
        <v>0</v>
      </c>
      <c r="N86" s="207" t="s">
        <v>196</v>
      </c>
    </row>
    <row r="87" spans="1:14">
      <c r="A87" s="53" t="s">
        <v>40</v>
      </c>
      <c r="B87" s="213">
        <v>2000</v>
      </c>
      <c r="C87" s="53" t="s">
        <v>187</v>
      </c>
      <c r="D87" s="51">
        <f>IFERROR(INDEX(Выгрузка!F:F,MATCH(' остататок'!C:C,Выгрузка!A:A,0)),0)</f>
        <v>31600</v>
      </c>
      <c r="E87" s="52">
        <f>IFERROR(INDEX(Выгрузка!K:K,MATCH(' остататок'!C:C,Выгрузка!A:A,0)),0)</f>
        <v>2.42</v>
      </c>
      <c r="F87" s="52">
        <f>IFERROR(INDEX(Выгрузка!L:L,MATCH(' остататок'!$C:$C,Выгрузка!$A:$A,0)),0)</f>
        <v>2.23</v>
      </c>
      <c r="G87" s="52">
        <f>IFERROR(INDEX(Выгрузка!M:M,MATCH(' остататок'!$C:$C,Выгрузка!$A:$A,0)),0)</f>
        <v>2.0699999999999998</v>
      </c>
      <c r="H87" s="52">
        <f>IFERROR(INDEX(Выгрузка!N:N,MATCH(' остататок'!$C:$C,Выгрузка!$A:$A,0)),0)</f>
        <v>1.81</v>
      </c>
      <c r="L87" s="211"/>
      <c r="M87" s="210"/>
      <c r="N87" s="212"/>
    </row>
    <row r="88" spans="1:14">
      <c r="A88" s="53" t="s">
        <v>39</v>
      </c>
      <c r="B88" s="213">
        <v>500</v>
      </c>
      <c r="C88" s="53" t="s">
        <v>188</v>
      </c>
      <c r="D88" s="51">
        <f>IFERROR(INDEX(Выгрузка!F:F,MATCH(' остататок'!C:C,Выгрузка!A:A,0)),0)</f>
        <v>2700</v>
      </c>
      <c r="E88" s="52">
        <f>IFERROR(INDEX(Выгрузка!K:K,MATCH(' остататок'!C:C,Выгрузка!A:A,0)),0)</f>
        <v>4.91</v>
      </c>
      <c r="F88" s="52">
        <f>IFERROR(INDEX(Выгрузка!L:L,MATCH(' остататок'!$C:$C,Выгрузка!$A:$A,0)),0)</f>
        <v>4.53</v>
      </c>
      <c r="G88" s="52">
        <f>IFERROR(INDEX(Выгрузка!M:M,MATCH(' остататок'!$C:$C,Выгрузка!$A:$A,0)),0)</f>
        <v>4.21</v>
      </c>
      <c r="H88" s="52">
        <f>IFERROR(INDEX(Выгрузка!N:N,MATCH(' остататок'!$C:$C,Выгрузка!$A:$A,0)),0)</f>
        <v>3.68</v>
      </c>
      <c r="L88" s="211">
        <v>500</v>
      </c>
      <c r="M88" s="210" t="s">
        <v>295</v>
      </c>
      <c r="N88" s="207" t="s">
        <v>197</v>
      </c>
    </row>
    <row r="89" spans="1:14">
      <c r="A89" s="53" t="s">
        <v>38</v>
      </c>
      <c r="B89" s="213">
        <v>2000</v>
      </c>
      <c r="C89" s="53" t="s">
        <v>189</v>
      </c>
      <c r="D89" s="51">
        <f>IFERROR(INDEX(Выгрузка!F:F,MATCH(' остататок'!C:C,Выгрузка!A:A,0)),0)</f>
        <v>56900</v>
      </c>
      <c r="E89" s="52">
        <f>IFERROR(INDEX(Выгрузка!K:K,MATCH(' остататок'!C:C,Выгрузка!A:A,0)),0)</f>
        <v>2.42</v>
      </c>
      <c r="F89" s="52">
        <f>IFERROR(INDEX(Выгрузка!L:L,MATCH(' остататок'!$C:$C,Выгрузка!$A:$A,0)),0)</f>
        <v>2.23</v>
      </c>
      <c r="G89" s="52">
        <f>IFERROR(INDEX(Выгрузка!M:M,MATCH(' остататок'!$C:$C,Выгрузка!$A:$A,0)),0)</f>
        <v>2.0699999999999998</v>
      </c>
      <c r="H89" s="52">
        <f>IFERROR(INDEX(Выгрузка!N:N,MATCH(' остататок'!$C:$C,Выгрузка!$A:$A,0)),0)</f>
        <v>1.81</v>
      </c>
      <c r="L89" s="211">
        <v>500</v>
      </c>
      <c r="M89" s="210" t="s">
        <v>296</v>
      </c>
      <c r="N89" s="207" t="s">
        <v>198</v>
      </c>
    </row>
    <row r="90" spans="1:14">
      <c r="A90" s="53" t="s">
        <v>7</v>
      </c>
      <c r="B90" s="213">
        <v>3000</v>
      </c>
      <c r="C90" s="53" t="s">
        <v>190</v>
      </c>
      <c r="D90" s="51">
        <f>IFERROR(INDEX(Выгрузка!F:F,MATCH(' остататок'!C:C,Выгрузка!A:A,0)),0)</f>
        <v>27200</v>
      </c>
      <c r="E90" s="52">
        <f>IFERROR(INDEX(Выгрузка!K:K,MATCH(' остататок'!C:C,Выгрузка!A:A,0)),0)</f>
        <v>1.85</v>
      </c>
      <c r="F90" s="52">
        <f>IFERROR(INDEX(Выгрузка!L:L,MATCH(' остататок'!$C:$C,Выгрузка!$A:$A,0)),0)</f>
        <v>1.71</v>
      </c>
      <c r="G90" s="52">
        <f>IFERROR(INDEX(Выгрузка!M:M,MATCH(' остататок'!$C:$C,Выгрузка!$A:$A,0)),0)</f>
        <v>1.59</v>
      </c>
      <c r="H90" s="52">
        <f>IFERROR(INDEX(Выгрузка!N:N,MATCH(' остататок'!$C:$C,Выгрузка!$A:$A,0)),0)</f>
        <v>1.39</v>
      </c>
      <c r="L90" s="211">
        <v>800</v>
      </c>
      <c r="M90" s="210" t="s">
        <v>64</v>
      </c>
      <c r="N90" s="207" t="s">
        <v>199</v>
      </c>
    </row>
    <row r="91" spans="1:14">
      <c r="A91" s="53" t="s">
        <v>6</v>
      </c>
      <c r="B91" s="213">
        <v>3000</v>
      </c>
      <c r="C91" s="53" t="s">
        <v>191</v>
      </c>
      <c r="D91" s="51">
        <f>IFERROR(INDEX(Выгрузка!F:F,MATCH(' остататок'!C:C,Выгрузка!A:A,0)),0)</f>
        <v>58600</v>
      </c>
      <c r="E91" s="52">
        <f>IFERROR(INDEX(Выгрузка!K:K,MATCH(' остататок'!C:C,Выгрузка!A:A,0)),0)</f>
        <v>1.73</v>
      </c>
      <c r="F91" s="52">
        <f>IFERROR(INDEX(Выгрузка!L:L,MATCH(' остататок'!$C:$C,Выгрузка!$A:$A,0)),0)</f>
        <v>1.6</v>
      </c>
      <c r="G91" s="52">
        <f>IFERROR(INDEX(Выгрузка!M:M,MATCH(' остататок'!$C:$C,Выгрузка!$A:$A,0)),0)</f>
        <v>1.49</v>
      </c>
      <c r="H91" s="52">
        <f>IFERROR(INDEX(Выгрузка!N:N,MATCH(' остататок'!$C:$C,Выгрузка!$A:$A,0)),0)</f>
        <v>1.3</v>
      </c>
      <c r="L91" s="211">
        <v>1000</v>
      </c>
      <c r="M91" s="210" t="s">
        <v>63</v>
      </c>
      <c r="N91" s="207" t="s">
        <v>200</v>
      </c>
    </row>
    <row r="92" spans="1:14">
      <c r="A92" s="53" t="s">
        <v>5</v>
      </c>
      <c r="B92" s="213">
        <v>2000</v>
      </c>
      <c r="C92" s="53" t="s">
        <v>192</v>
      </c>
      <c r="D92" s="51">
        <f>IFERROR(INDEX(Выгрузка!F:F,MATCH(' остататок'!C:C,Выгрузка!A:A,0)),0)</f>
        <v>23100</v>
      </c>
      <c r="E92" s="52">
        <f>IFERROR(INDEX(Выгрузка!K:K,MATCH(' остататок'!C:C,Выгрузка!A:A,0)),0)</f>
        <v>2.4</v>
      </c>
      <c r="F92" s="52">
        <f>IFERROR(INDEX(Выгрузка!L:L,MATCH(' остататок'!$C:$C,Выгрузка!$A:$A,0)),0)</f>
        <v>2.2200000000000002</v>
      </c>
      <c r="G92" s="52">
        <f>IFERROR(INDEX(Выгрузка!M:M,MATCH(' остататок'!$C:$C,Выгрузка!$A:$A,0)),0)</f>
        <v>2.06</v>
      </c>
      <c r="H92" s="52">
        <f>IFERROR(INDEX(Выгрузка!N:N,MATCH(' остататок'!$C:$C,Выгрузка!$A:$A,0)),0)</f>
        <v>1.8</v>
      </c>
      <c r="L92" s="211">
        <v>1000</v>
      </c>
      <c r="M92" s="210" t="s">
        <v>62</v>
      </c>
      <c r="N92" s="207" t="s">
        <v>201</v>
      </c>
    </row>
    <row r="93" spans="1:14">
      <c r="A93" s="53" t="s">
        <v>4</v>
      </c>
      <c r="B93" s="213">
        <v>4000</v>
      </c>
      <c r="C93" s="53" t="s">
        <v>193</v>
      </c>
      <c r="D93" s="51">
        <f>IFERROR(INDEX(Выгрузка!F:F,MATCH(' остататок'!C:C,Выгрузка!A:A,0)),0)</f>
        <v>66200</v>
      </c>
      <c r="E93" s="52">
        <f>IFERROR(INDEX(Выгрузка!K:K,MATCH(' остататок'!C:C,Выгрузка!A:A,0)),0)</f>
        <v>1.2</v>
      </c>
      <c r="F93" s="52">
        <f>IFERROR(INDEX(Выгрузка!L:L,MATCH(' остататок'!$C:$C,Выгрузка!$A:$A,0)),0)</f>
        <v>1.1100000000000001</v>
      </c>
      <c r="G93" s="52">
        <f>IFERROR(INDEX(Выгрузка!M:M,MATCH(' остататок'!$C:$C,Выгрузка!$A:$A,0)),0)</f>
        <v>1.03</v>
      </c>
      <c r="H93" s="52">
        <f>IFERROR(INDEX(Выгрузка!N:N,MATCH(' остататок'!$C:$C,Выгрузка!$A:$A,0)),0)</f>
        <v>0.9</v>
      </c>
      <c r="L93" s="211">
        <v>2000</v>
      </c>
      <c r="M93" s="210" t="s">
        <v>61</v>
      </c>
      <c r="N93" s="207" t="s">
        <v>202</v>
      </c>
    </row>
    <row r="94" spans="1:14">
      <c r="A94" s="53" t="s">
        <v>2</v>
      </c>
      <c r="B94" s="213">
        <v>5000</v>
      </c>
      <c r="C94" s="53" t="s">
        <v>194</v>
      </c>
      <c r="D94" s="51">
        <f>IFERROR(INDEX(Выгрузка!F:F,MATCH(' остататок'!C:C,Выгрузка!A:A,0)),0)</f>
        <v>9800</v>
      </c>
      <c r="E94" s="52">
        <f>IFERROR(INDEX(Выгрузка!K:K,MATCH(' остататок'!C:C,Выгрузка!A:A,0)),0)</f>
        <v>1.1499999999999999</v>
      </c>
      <c r="F94" s="52">
        <f>IFERROR(INDEX(Выгрузка!L:L,MATCH(' остататок'!$C:$C,Выгрузка!$A:$A,0)),0)</f>
        <v>1.06</v>
      </c>
      <c r="G94" s="52">
        <f>IFERROR(INDEX(Выгрузка!M:M,MATCH(' остататок'!$C:$C,Выгрузка!$A:$A,0)),0)</f>
        <v>0.98</v>
      </c>
      <c r="H94" s="52">
        <f>IFERROR(INDEX(Выгрузка!N:N,MATCH(' остататок'!$C:$C,Выгрузка!$A:$A,0)),0)</f>
        <v>0.87</v>
      </c>
      <c r="L94" s="211">
        <v>2000</v>
      </c>
      <c r="M94" s="210" t="s">
        <v>297</v>
      </c>
      <c r="N94" s="207" t="s">
        <v>203</v>
      </c>
    </row>
    <row r="95" spans="1:14">
      <c r="A95" s="53" t="s">
        <v>1</v>
      </c>
      <c r="B95" s="213">
        <v>5000</v>
      </c>
      <c r="C95" s="53" t="s">
        <v>195</v>
      </c>
      <c r="D95" s="51">
        <f>IFERROR(INDEX(Выгрузка!F:F,MATCH(' остататок'!C:C,Выгрузка!A:A,0)),0)</f>
        <v>41400</v>
      </c>
      <c r="E95" s="52">
        <f>IFERROR(INDEX(Выгрузка!K:K,MATCH(' остататок'!C:C,Выгрузка!A:A,0)),0)</f>
        <v>1</v>
      </c>
      <c r="F95" s="52">
        <f>IFERROR(INDEX(Выгрузка!L:L,MATCH(' остататок'!$C:$C,Выгрузка!$A:$A,0)),0)</f>
        <v>0.92</v>
      </c>
      <c r="G95" s="52">
        <f>IFERROR(INDEX(Выгрузка!M:M,MATCH(' остататок'!$C:$C,Выгрузка!$A:$A,0)),0)</f>
        <v>0.86</v>
      </c>
      <c r="H95" s="52">
        <f>IFERROR(INDEX(Выгрузка!N:N,MATCH(' остататок'!$C:$C,Выгрузка!$A:$A,0)),0)</f>
        <v>0.75</v>
      </c>
      <c r="L95" s="211">
        <v>4000</v>
      </c>
      <c r="M95" s="210" t="s">
        <v>60</v>
      </c>
      <c r="N95" s="207" t="s">
        <v>204</v>
      </c>
    </row>
    <row r="96" spans="1:14">
      <c r="A96" s="53" t="s">
        <v>0</v>
      </c>
      <c r="B96" s="213">
        <v>8000</v>
      </c>
      <c r="C96" s="53" t="s">
        <v>196</v>
      </c>
      <c r="D96" s="51">
        <f>IFERROR(INDEX(Выгрузка!F:F,MATCH(' остататок'!C:C,Выгрузка!A:A,0)),0)</f>
        <v>73600</v>
      </c>
      <c r="E96" s="52">
        <f>IFERROR(INDEX(Выгрузка!K:K,MATCH(' остататок'!C:C,Выгрузка!A:A,0)),0)</f>
        <v>0.82</v>
      </c>
      <c r="F96" s="52">
        <f>IFERROR(INDEX(Выгрузка!L:L,MATCH(' остататок'!$C:$C,Выгрузка!$A:$A,0)),0)</f>
        <v>0.75</v>
      </c>
      <c r="G96" s="52">
        <f>IFERROR(INDEX(Выгрузка!M:M,MATCH(' остататок'!$C:$C,Выгрузка!$A:$A,0)),0)</f>
        <v>0.7</v>
      </c>
      <c r="H96" s="52">
        <f>IFERROR(INDEX(Выгрузка!N:N,MATCH(' остататок'!$C:$C,Выгрузка!$A:$A,0)),0)</f>
        <v>0.61</v>
      </c>
      <c r="L96" s="211">
        <v>3000</v>
      </c>
      <c r="M96" s="210" t="s">
        <v>298</v>
      </c>
      <c r="N96" s="207" t="s">
        <v>205</v>
      </c>
    </row>
    <row r="97" spans="1:14">
      <c r="A97" s="49"/>
      <c r="B97" s="213">
        <v>0</v>
      </c>
      <c r="C97" s="54"/>
      <c r="D97" s="51">
        <f>IFERROR(INDEX(Выгрузка!F:F,MATCH(' остататок'!C:C,Выгрузка!A:A,0)),0)</f>
        <v>0</v>
      </c>
      <c r="E97" s="52">
        <f>IFERROR(INDEX(Выгрузка!K:K,MATCH(' остататок'!C:C,Выгрузка!A:A,0)),0)</f>
        <v>0</v>
      </c>
      <c r="F97" s="52">
        <f>IFERROR(INDEX(Выгрузка!L:L,MATCH(' остататок'!$C:$C,Выгрузка!$A:$A,0)),0)</f>
        <v>0</v>
      </c>
      <c r="G97" s="52">
        <f>IFERROR(INDEX(Выгрузка!M:M,MATCH(' остататок'!$C:$C,Выгрузка!$A:$A,0)),0)</f>
        <v>0</v>
      </c>
      <c r="H97" s="52">
        <f>IFERROR(INDEX(Выгрузка!N:N,MATCH(' остататок'!$C:$C,Выгрузка!$A:$A,0)),0)</f>
        <v>0</v>
      </c>
      <c r="L97" s="211">
        <v>4000</v>
      </c>
      <c r="M97" s="210" t="s">
        <v>31</v>
      </c>
      <c r="N97" s="207" t="s">
        <v>206</v>
      </c>
    </row>
    <row r="98" spans="1:14">
      <c r="A98" s="47" t="s">
        <v>295</v>
      </c>
      <c r="B98" s="213">
        <v>500</v>
      </c>
      <c r="C98" s="53" t="s">
        <v>197</v>
      </c>
      <c r="D98" s="51">
        <f>IFERROR(INDEX(Выгрузка!F:F,MATCH(' остататок'!C:C,Выгрузка!A:A,0)),0)</f>
        <v>3200</v>
      </c>
      <c r="E98" s="52">
        <f>IFERROR(INDEX(Выгрузка!K:K,MATCH(' остататок'!C:C,Выгрузка!A:A,0)),0)</f>
        <v>8.56</v>
      </c>
      <c r="F98" s="52">
        <f>IFERROR(INDEX(Выгрузка!L:L,MATCH(' остататок'!$C:$C,Выгрузка!$A:$A,0)),0)</f>
        <v>7.9</v>
      </c>
      <c r="G98" s="52">
        <f>IFERROR(INDEX(Выгрузка!M:M,MATCH(' остататок'!$C:$C,Выгрузка!$A:$A,0)),0)</f>
        <v>7.34</v>
      </c>
      <c r="H98" s="52">
        <f>IFERROR(INDEX(Выгрузка!N:N,MATCH(' остататок'!$C:$C,Выгрузка!$A:$A,0)),0)</f>
        <v>6.42</v>
      </c>
      <c r="L98" s="211">
        <v>4000</v>
      </c>
      <c r="M98" s="210" t="s">
        <v>30</v>
      </c>
      <c r="N98" s="207" t="s">
        <v>207</v>
      </c>
    </row>
    <row r="99" spans="1:14">
      <c r="A99" s="47" t="s">
        <v>296</v>
      </c>
      <c r="B99" s="213">
        <v>500</v>
      </c>
      <c r="C99" s="53" t="s">
        <v>198</v>
      </c>
      <c r="D99" s="51">
        <f>IFERROR(INDEX(Выгрузка!F:F,MATCH(' остататок'!C:C,Выгрузка!A:A,0)),0)</f>
        <v>5500</v>
      </c>
      <c r="E99" s="52">
        <f>IFERROR(INDEX(Выгрузка!K:K,MATCH(' остататок'!C:C,Выгрузка!A:A,0)),0)</f>
        <v>7.63</v>
      </c>
      <c r="F99" s="52">
        <f>IFERROR(INDEX(Выгрузка!L:L,MATCH(' остататок'!$C:$C,Выгрузка!$A:$A,0)),0)</f>
        <v>7.04</v>
      </c>
      <c r="G99" s="52">
        <f>IFERROR(INDEX(Выгрузка!M:M,MATCH(' остататок'!$C:$C,Выгрузка!$A:$A,0)),0)</f>
        <v>6.54</v>
      </c>
      <c r="H99" s="52">
        <f>IFERROR(INDEX(Выгрузка!N:N,MATCH(' остататок'!$C:$C,Выгрузка!$A:$A,0)),0)</f>
        <v>5.73</v>
      </c>
      <c r="L99" s="211">
        <v>8000</v>
      </c>
      <c r="M99" s="210" t="s">
        <v>29</v>
      </c>
      <c r="N99" s="207" t="s">
        <v>208</v>
      </c>
    </row>
    <row r="100" spans="1:14">
      <c r="A100" s="53" t="s">
        <v>64</v>
      </c>
      <c r="B100" s="213">
        <v>800</v>
      </c>
      <c r="C100" s="53" t="s">
        <v>199</v>
      </c>
      <c r="D100" s="51">
        <f>IFERROR(INDEX(Выгрузка!F:F,MATCH(' остататок'!C:C,Выгрузка!A:A,0)),0)</f>
        <v>3300</v>
      </c>
      <c r="E100" s="52">
        <f>IFERROR(INDEX(Выгрузка!K:K,MATCH(' остататок'!C:C,Выгрузка!A:A,0)),0)</f>
        <v>5.83</v>
      </c>
      <c r="F100" s="52">
        <f>IFERROR(INDEX(Выгрузка!L:L,MATCH(' остататок'!$C:$C,Выгрузка!$A:$A,0)),0)</f>
        <v>5.38</v>
      </c>
      <c r="G100" s="52">
        <f>IFERROR(INDEX(Выгрузка!M:M,MATCH(' остататок'!$C:$C,Выгрузка!$A:$A,0)),0)</f>
        <v>5</v>
      </c>
      <c r="H100" s="52">
        <f>IFERROR(INDEX(Выгрузка!N:N,MATCH(' остататок'!$C:$C,Выгрузка!$A:$A,0)),0)</f>
        <v>4.38</v>
      </c>
      <c r="L100" s="211">
        <v>8000</v>
      </c>
      <c r="M100" s="210" t="s">
        <v>299</v>
      </c>
      <c r="N100" s="207" t="s">
        <v>209</v>
      </c>
    </row>
    <row r="101" spans="1:14">
      <c r="A101" s="53" t="s">
        <v>63</v>
      </c>
      <c r="B101" s="213">
        <v>1000</v>
      </c>
      <c r="C101" s="53" t="s">
        <v>200</v>
      </c>
      <c r="D101" s="51">
        <f>IFERROR(INDEX(Выгрузка!F:F,MATCH(' остататок'!C:C,Выгрузка!A:A,0)),0)</f>
        <v>21700</v>
      </c>
      <c r="E101" s="52">
        <f>IFERROR(INDEX(Выгрузка!K:K,MATCH(' остататок'!C:C,Выгрузка!A:A,0)),0)</f>
        <v>4.75</v>
      </c>
      <c r="F101" s="52">
        <f>IFERROR(INDEX(Выгрузка!L:L,MATCH(' остататок'!$C:$C,Выгрузка!$A:$A,0)),0)</f>
        <v>4.38</v>
      </c>
      <c r="G101" s="52">
        <f>IFERROR(INDEX(Выгрузка!M:M,MATCH(' остататок'!$C:$C,Выгрузка!$A:$A,0)),0)</f>
        <v>4.07</v>
      </c>
      <c r="H101" s="52">
        <f>IFERROR(INDEX(Выгрузка!N:N,MATCH(' остататок'!$C:$C,Выгрузка!$A:$A,0)),0)</f>
        <v>3.56</v>
      </c>
      <c r="L101" s="211"/>
      <c r="M101" s="210"/>
      <c r="N101" s="212"/>
    </row>
    <row r="102" spans="1:14">
      <c r="A102" s="53" t="s">
        <v>62</v>
      </c>
      <c r="B102" s="213">
        <v>1000</v>
      </c>
      <c r="C102" s="53" t="s">
        <v>201</v>
      </c>
      <c r="D102" s="51">
        <f>IFERROR(INDEX(Выгрузка!F:F,MATCH(' остататок'!C:C,Выгрузка!A:A,0)),0)</f>
        <v>89300</v>
      </c>
      <c r="E102" s="52">
        <f>IFERROR(INDEX(Выгрузка!K:K,MATCH(' остататок'!C:C,Выгрузка!A:A,0)),0)</f>
        <v>3.42</v>
      </c>
      <c r="F102" s="52">
        <f>IFERROR(INDEX(Выгрузка!L:L,MATCH(' остататок'!$C:$C,Выгрузка!$A:$A,0)),0)</f>
        <v>3.15</v>
      </c>
      <c r="G102" s="52">
        <f>IFERROR(INDEX(Выгрузка!M:M,MATCH(' остататок'!$C:$C,Выгрузка!$A:$A,0)),0)</f>
        <v>2.93</v>
      </c>
      <c r="H102" s="52">
        <f>IFERROR(INDEX(Выгрузка!N:N,MATCH(' остататок'!$C:$C,Выгрузка!$A:$A,0)),0)</f>
        <v>2.56</v>
      </c>
      <c r="L102" s="211">
        <v>1000</v>
      </c>
      <c r="M102" s="210" t="s">
        <v>59</v>
      </c>
      <c r="N102" s="207" t="s">
        <v>210</v>
      </c>
    </row>
    <row r="103" spans="1:14">
      <c r="A103" s="53" t="s">
        <v>61</v>
      </c>
      <c r="B103" s="213">
        <v>2000</v>
      </c>
      <c r="C103" s="53" t="s">
        <v>202</v>
      </c>
      <c r="D103" s="51">
        <f>IFERROR(INDEX(Выгрузка!F:F,MATCH(' остататок'!C:C,Выгрузка!A:A,0)),0)</f>
        <v>72900</v>
      </c>
      <c r="E103" s="52">
        <f>IFERROR(INDEX(Выгрузка!K:K,MATCH(' остататок'!C:C,Выгрузка!A:A,0)),0)</f>
        <v>2.4700000000000002</v>
      </c>
      <c r="F103" s="52">
        <f>IFERROR(INDEX(Выгрузка!L:L,MATCH(' остататок'!$C:$C,Выгрузка!$A:$A,0)),0)</f>
        <v>2.2799999999999998</v>
      </c>
      <c r="G103" s="52">
        <f>IFERROR(INDEX(Выгрузка!M:M,MATCH(' остататок'!$C:$C,Выгрузка!$A:$A,0)),0)</f>
        <v>2.11</v>
      </c>
      <c r="H103" s="52">
        <f>IFERROR(INDEX(Выгрузка!N:N,MATCH(' остататок'!$C:$C,Выгрузка!$A:$A,0)),0)</f>
        <v>1.85</v>
      </c>
      <c r="L103" s="211">
        <v>1000</v>
      </c>
      <c r="M103" s="210" t="s">
        <v>300</v>
      </c>
      <c r="N103" s="207" t="s">
        <v>211</v>
      </c>
    </row>
    <row r="104" spans="1:14">
      <c r="A104" s="47" t="s">
        <v>297</v>
      </c>
      <c r="B104" s="213">
        <v>2000</v>
      </c>
      <c r="C104" s="53" t="s">
        <v>203</v>
      </c>
      <c r="D104" s="51">
        <f>IFERROR(INDEX(Выгрузка!F:F,MATCH(' остататок'!C:C,Выгрузка!A:A,0)),0)</f>
        <v>12600</v>
      </c>
      <c r="E104" s="52">
        <f>IFERROR(INDEX(Выгрузка!K:K,MATCH(' остататок'!C:C,Выгрузка!A:A,0)),0)</f>
        <v>2</v>
      </c>
      <c r="F104" s="52">
        <f>IFERROR(INDEX(Выгрузка!L:L,MATCH(' остататок'!$C:$C,Выгрузка!$A:$A,0)),0)</f>
        <v>1.84</v>
      </c>
      <c r="G104" s="52">
        <f>IFERROR(INDEX(Выгрузка!M:M,MATCH(' остататок'!$C:$C,Выгрузка!$A:$A,0)),0)</f>
        <v>1.71</v>
      </c>
      <c r="H104" s="52">
        <f>IFERROR(INDEX(Выгрузка!N:N,MATCH(' остататок'!$C:$C,Выгрузка!$A:$A,0)),0)</f>
        <v>1.5</v>
      </c>
      <c r="L104" s="211">
        <v>1000</v>
      </c>
      <c r="M104" s="210" t="s">
        <v>58</v>
      </c>
      <c r="N104" s="207" t="s">
        <v>212</v>
      </c>
    </row>
    <row r="105" spans="1:14">
      <c r="A105" s="53" t="s">
        <v>60</v>
      </c>
      <c r="B105" s="213">
        <v>4000</v>
      </c>
      <c r="C105" s="53" t="s">
        <v>204</v>
      </c>
      <c r="D105" s="51">
        <f>IFERROR(INDEX(Выгрузка!F:F,MATCH(' остататок'!C:C,Выгрузка!A:A,0)),0)</f>
        <v>72000</v>
      </c>
      <c r="E105" s="52">
        <f>IFERROR(INDEX(Выгрузка!K:K,MATCH(' остататок'!C:C,Выгрузка!A:A,0)),0)</f>
        <v>1.58</v>
      </c>
      <c r="F105" s="52">
        <f>IFERROR(INDEX(Выгрузка!L:L,MATCH(' остататок'!$C:$C,Выгрузка!$A:$A,0)),0)</f>
        <v>1.46</v>
      </c>
      <c r="G105" s="52">
        <f>IFERROR(INDEX(Выгрузка!M:M,MATCH(' остататок'!$C:$C,Выгрузка!$A:$A,0)),0)</f>
        <v>1.36</v>
      </c>
      <c r="H105" s="52">
        <f>IFERROR(INDEX(Выгрузка!N:N,MATCH(' остататок'!$C:$C,Выгрузка!$A:$A,0)),0)</f>
        <v>1.19</v>
      </c>
      <c r="L105" s="211">
        <v>2000</v>
      </c>
      <c r="M105" s="210" t="s">
        <v>57</v>
      </c>
      <c r="N105" s="207" t="s">
        <v>213</v>
      </c>
    </row>
    <row r="106" spans="1:14">
      <c r="A106" s="47" t="s">
        <v>298</v>
      </c>
      <c r="B106" s="213">
        <v>3000</v>
      </c>
      <c r="C106" s="53" t="s">
        <v>205</v>
      </c>
      <c r="D106" s="51">
        <f>IFERROR(INDEX(Выгрузка!F:F,MATCH(' остататок'!C:C,Выгрузка!A:A,0)),0)</f>
        <v>3500</v>
      </c>
      <c r="E106" s="52">
        <f>IFERROR(INDEX(Выгрузка!K:K,MATCH(' остататок'!C:C,Выгрузка!A:A,0)),0)</f>
        <v>1.65</v>
      </c>
      <c r="F106" s="52">
        <f>IFERROR(INDEX(Выгрузка!L:L,MATCH(' остататок'!$C:$C,Выгрузка!$A:$A,0)),0)</f>
        <v>1.52</v>
      </c>
      <c r="G106" s="52">
        <f>IFERROR(INDEX(Выгрузка!M:M,MATCH(' остататок'!$C:$C,Выгрузка!$A:$A,0)),0)</f>
        <v>1.28</v>
      </c>
      <c r="H106" s="52">
        <f>IFERROR(INDEX(Выгрузка!N:N,MATCH(' остататок'!$C:$C,Выгрузка!$A:$A,0)),0)</f>
        <v>1.23</v>
      </c>
      <c r="L106" s="211">
        <v>3000</v>
      </c>
      <c r="M106" s="210" t="s">
        <v>56</v>
      </c>
      <c r="N106" s="207" t="s">
        <v>214</v>
      </c>
    </row>
    <row r="107" spans="1:14">
      <c r="A107" s="53" t="s">
        <v>31</v>
      </c>
      <c r="B107" s="213">
        <v>4000</v>
      </c>
      <c r="C107" s="53" t="s">
        <v>206</v>
      </c>
      <c r="D107" s="51">
        <f>IFERROR(INDEX(Выгрузка!F:F,MATCH(' остататок'!C:C,Выгрузка!A:A,0)),0)</f>
        <v>32400</v>
      </c>
      <c r="E107" s="52">
        <f>IFERROR(INDEX(Выгрузка!K:K,MATCH(' остататок'!C:C,Выгрузка!A:A,0)),0)</f>
        <v>1.47</v>
      </c>
      <c r="F107" s="52">
        <f>IFERROR(INDEX(Выгрузка!L:L,MATCH(' остататок'!$C:$C,Выгрузка!$A:$A,0)),0)</f>
        <v>1.35</v>
      </c>
      <c r="G107" s="52">
        <f>IFERROR(INDEX(Выгрузка!M:M,MATCH(' остататок'!$C:$C,Выгрузка!$A:$A,0)),0)</f>
        <v>1.26</v>
      </c>
      <c r="H107" s="52">
        <f>IFERROR(INDEX(Выгрузка!N:N,MATCH(' остататок'!$C:$C,Выгрузка!$A:$A,0)),0)</f>
        <v>1.1000000000000001</v>
      </c>
      <c r="L107" s="211">
        <v>2500</v>
      </c>
      <c r="M107" s="210" t="s">
        <v>28</v>
      </c>
      <c r="N107" s="207" t="s">
        <v>215</v>
      </c>
    </row>
    <row r="108" spans="1:14">
      <c r="A108" s="53" t="s">
        <v>30</v>
      </c>
      <c r="B108" s="213">
        <v>4000</v>
      </c>
      <c r="C108" s="53" t="s">
        <v>207</v>
      </c>
      <c r="D108" s="51">
        <f>IFERROR(INDEX(Выгрузка!F:F,MATCH(' остататок'!C:C,Выгрузка!A:A,0)),0)</f>
        <v>43200</v>
      </c>
      <c r="E108" s="52">
        <f>IFERROR(INDEX(Выгрузка!K:K,MATCH(' остататок'!C:C,Выгрузка!A:A,0)),0)</f>
        <v>1.22</v>
      </c>
      <c r="F108" s="52">
        <f>IFERROR(INDEX(Выгрузка!L:L,MATCH(' остататок'!$C:$C,Выгрузка!$A:$A,0)),0)</f>
        <v>1.1200000000000001</v>
      </c>
      <c r="G108" s="52">
        <f>IFERROR(INDEX(Выгрузка!M:M,MATCH(' остататок'!$C:$C,Выгрузка!$A:$A,0)),0)</f>
        <v>1.04</v>
      </c>
      <c r="H108" s="52">
        <f>IFERROR(INDEX(Выгрузка!N:N,MATCH(' остататок'!$C:$C,Выгрузка!$A:$A,0)),0)</f>
        <v>0.91</v>
      </c>
      <c r="L108" s="211">
        <v>4000</v>
      </c>
      <c r="M108" s="210" t="s">
        <v>27</v>
      </c>
      <c r="N108" s="207" t="s">
        <v>216</v>
      </c>
    </row>
    <row r="109" spans="1:14">
      <c r="A109" s="53" t="s">
        <v>29</v>
      </c>
      <c r="B109" s="213">
        <v>8000</v>
      </c>
      <c r="C109" s="53" t="s">
        <v>208</v>
      </c>
      <c r="D109" s="51">
        <f>IFERROR(INDEX(Выгрузка!F:F,MATCH(' остататок'!C:C,Выгрузка!A:A,0)),0)</f>
        <v>51800</v>
      </c>
      <c r="E109" s="52">
        <f>IFERROR(INDEX(Выгрузка!K:K,MATCH(' остататок'!C:C,Выгрузка!A:A,0)),0)</f>
        <v>0.9</v>
      </c>
      <c r="F109" s="52">
        <f>IFERROR(INDEX(Выгрузка!L:L,MATCH(' остататок'!$C:$C,Выгрузка!$A:$A,0)),0)</f>
        <v>0.83</v>
      </c>
      <c r="G109" s="52">
        <f>IFERROR(INDEX(Выгрузка!M:M,MATCH(' остататок'!$C:$C,Выгрузка!$A:$A,0)),0)</f>
        <v>0.77</v>
      </c>
      <c r="H109" s="52">
        <f>IFERROR(INDEX(Выгрузка!N:N,MATCH(' остататок'!$C:$C,Выгрузка!$A:$A,0)),0)</f>
        <v>0.68</v>
      </c>
      <c r="L109" s="211">
        <v>8000</v>
      </c>
      <c r="M109" s="210" t="s">
        <v>26</v>
      </c>
      <c r="N109" s="207" t="s">
        <v>217</v>
      </c>
    </row>
    <row r="110" spans="1:14">
      <c r="A110" s="47" t="s">
        <v>299</v>
      </c>
      <c r="B110" s="213">
        <v>8000</v>
      </c>
      <c r="C110" s="53" t="s">
        <v>209</v>
      </c>
      <c r="D110" s="51">
        <f>IFERROR(INDEX(Выгрузка!F:F,MATCH(' остататок'!C:C,Выгрузка!A:A,0)),0)</f>
        <v>3100</v>
      </c>
      <c r="E110" s="52">
        <f>IFERROR(INDEX(Выгрузка!K:K,MATCH(' остататок'!C:C,Выгрузка!A:A,0)),0)</f>
        <v>0.75</v>
      </c>
      <c r="F110" s="52">
        <f>IFERROR(INDEX(Выгрузка!L:L,MATCH(' остататок'!$C:$C,Выгрузка!$A:$A,0)),0)</f>
        <v>0.69</v>
      </c>
      <c r="G110" s="52">
        <f>IFERROR(INDEX(Выгрузка!M:M,MATCH(' остататок'!$C:$C,Выгрузка!$A:$A,0)),0)</f>
        <v>0.64</v>
      </c>
      <c r="H110" s="52">
        <f>IFERROR(INDEX(Выгрузка!N:N,MATCH(' остататок'!$C:$C,Выгрузка!$A:$A,0)),0)</f>
        <v>0.56999999999999995</v>
      </c>
      <c r="L110" s="211"/>
      <c r="M110" s="210"/>
      <c r="N110" s="212"/>
    </row>
    <row r="111" spans="1:14">
      <c r="A111" s="49"/>
      <c r="B111" s="213">
        <v>0</v>
      </c>
      <c r="C111" s="54"/>
      <c r="D111" s="51">
        <f>IFERROR(INDEX(Выгрузка!F:F,MATCH(' остататок'!C:C,Выгрузка!A:A,0)),0)</f>
        <v>0</v>
      </c>
      <c r="E111" s="52">
        <f>IFERROR(INDEX(Выгрузка!K:K,MATCH(' остататок'!C:C,Выгрузка!A:A,0)),0)</f>
        <v>0</v>
      </c>
      <c r="F111" s="52">
        <f>IFERROR(INDEX(Выгрузка!L:L,MATCH(' остататок'!$C:$C,Выгрузка!$A:$A,0)),0)</f>
        <v>0</v>
      </c>
      <c r="G111" s="52">
        <f>IFERROR(INDEX(Выгрузка!M:M,MATCH(' остататок'!$C:$C,Выгрузка!$A:$A,0)),0)</f>
        <v>0</v>
      </c>
      <c r="H111" s="52">
        <f>IFERROR(INDEX(Выгрузка!N:N,MATCH(' остататок'!$C:$C,Выгрузка!$A:$A,0)),0)</f>
        <v>0</v>
      </c>
      <c r="L111" s="211"/>
      <c r="M111" s="210"/>
      <c r="N111" s="207" t="s">
        <v>218</v>
      </c>
    </row>
    <row r="112" spans="1:14">
      <c r="A112" s="53" t="s">
        <v>59</v>
      </c>
      <c r="B112" s="213">
        <v>1000</v>
      </c>
      <c r="C112" s="53" t="s">
        <v>210</v>
      </c>
      <c r="D112" s="51">
        <f>IFERROR(INDEX(Выгрузка!F:F,MATCH(' остататок'!C:C,Выгрузка!A:A,0)),0)</f>
        <v>2400</v>
      </c>
      <c r="E112" s="52">
        <f>IFERROR(INDEX(Выгрузка!K:K,MATCH(' остататок'!C:C,Выгрузка!A:A,0)),0)</f>
        <v>6.96</v>
      </c>
      <c r="F112" s="52">
        <f>IFERROR(INDEX(Выгрузка!L:L,MATCH(' остататок'!$C:$C,Выгрузка!$A:$A,0)),0)</f>
        <v>6.09</v>
      </c>
      <c r="G112" s="52">
        <f>IFERROR(INDEX(Выгрузка!M:M,MATCH(' остататок'!$C:$C,Выгрузка!$A:$A,0)),0)</f>
        <v>5.56</v>
      </c>
      <c r="H112" s="52">
        <f>IFERROR(INDEX(Выгрузка!N:N,MATCH(' остататок'!$C:$C,Выгрузка!$A:$A,0)),0)</f>
        <v>4.95</v>
      </c>
      <c r="L112" s="211"/>
      <c r="M112" s="210"/>
      <c r="N112" s="207" t="s">
        <v>219</v>
      </c>
    </row>
    <row r="113" spans="1:14">
      <c r="A113" s="47" t="s">
        <v>300</v>
      </c>
      <c r="B113" s="213">
        <v>1000</v>
      </c>
      <c r="C113" s="53" t="s">
        <v>211</v>
      </c>
      <c r="D113" s="51">
        <f>IFERROR(INDEX(Выгрузка!F:F,MATCH(' остататок'!C:C,Выгрузка!A:A,0)),0)</f>
        <v>4000</v>
      </c>
      <c r="E113" s="52">
        <f>IFERROR(INDEX(Выгрузка!K:K,MATCH(' остататок'!C:C,Выгрузка!A:A,0)),0)</f>
        <v>5.05</v>
      </c>
      <c r="F113" s="52">
        <f>IFERROR(INDEX(Выгрузка!L:L,MATCH(' остататок'!$C:$C,Выгрузка!$A:$A,0)),0)</f>
        <v>4.6900000000000004</v>
      </c>
      <c r="G113" s="52">
        <f>IFERROR(INDEX(Выгрузка!M:M,MATCH(' остататок'!$C:$C,Выгрузка!$A:$A,0)),0)</f>
        <v>4.3099999999999996</v>
      </c>
      <c r="H113" s="52">
        <f>IFERROR(INDEX(Выгрузка!N:N,MATCH(' остататок'!$C:$C,Выгрузка!$A:$A,0)),0)</f>
        <v>3.78</v>
      </c>
      <c r="L113" s="211"/>
      <c r="M113" s="210"/>
      <c r="N113" s="207" t="s">
        <v>220</v>
      </c>
    </row>
    <row r="114" spans="1:14">
      <c r="A114" s="53" t="s">
        <v>58</v>
      </c>
      <c r="B114" s="213">
        <v>1000</v>
      </c>
      <c r="C114" s="53" t="s">
        <v>212</v>
      </c>
      <c r="D114" s="51">
        <f>IFERROR(INDEX(Выгрузка!F:F,MATCH(' остататок'!C:C,Выгрузка!A:A,0)),0)</f>
        <v>19700</v>
      </c>
      <c r="E114" s="52">
        <f>IFERROR(INDEX(Выгрузка!K:K,MATCH(' остататок'!C:C,Выгрузка!A:A,0)),0)</f>
        <v>4.17</v>
      </c>
      <c r="F114" s="52">
        <f>IFERROR(INDEX(Выгрузка!L:L,MATCH(' остататок'!$C:$C,Выгрузка!$A:$A,0)),0)</f>
        <v>3.85</v>
      </c>
      <c r="G114" s="52">
        <f>IFERROR(INDEX(Выгрузка!M:M,MATCH(' остататок'!$C:$C,Выгрузка!$A:$A,0)),0)</f>
        <v>3.57</v>
      </c>
      <c r="H114" s="52">
        <f>IFERROR(INDEX(Выгрузка!N:N,MATCH(' остататок'!$C:$C,Выгрузка!$A:$A,0)),0)</f>
        <v>3.13</v>
      </c>
      <c r="L114" s="211"/>
      <c r="M114" s="210"/>
      <c r="N114" s="207" t="s">
        <v>221</v>
      </c>
    </row>
    <row r="115" spans="1:14">
      <c r="A115" s="53" t="s">
        <v>57</v>
      </c>
      <c r="B115" s="213">
        <v>2000</v>
      </c>
      <c r="C115" s="53" t="s">
        <v>213</v>
      </c>
      <c r="D115" s="51">
        <f>IFERROR(INDEX(Выгрузка!F:F,MATCH(' остататок'!C:C,Выгрузка!A:A,0)),0)</f>
        <v>800</v>
      </c>
      <c r="E115" s="52">
        <f>IFERROR(INDEX(Выгрузка!K:K,MATCH(' остататок'!C:C,Выгрузка!A:A,0)),0)</f>
        <v>2.67</v>
      </c>
      <c r="F115" s="52">
        <f>IFERROR(INDEX(Выгрузка!L:L,MATCH(' остататок'!$C:$C,Выгрузка!$A:$A,0)),0)</f>
        <v>2.46</v>
      </c>
      <c r="G115" s="52">
        <f>IFERROR(INDEX(Выгрузка!M:M,MATCH(' остататок'!$C:$C,Выгрузка!$A:$A,0)),0)</f>
        <v>2.29</v>
      </c>
      <c r="H115" s="52">
        <f>IFERROR(INDEX(Выгрузка!N:N,MATCH(' остататок'!$C:$C,Выгрузка!$A:$A,0)),0)</f>
        <v>2</v>
      </c>
      <c r="L115" s="211"/>
      <c r="M115" s="210"/>
      <c r="N115" s="207" t="s">
        <v>222</v>
      </c>
    </row>
    <row r="116" spans="1:14">
      <c r="A116" s="53" t="s">
        <v>56</v>
      </c>
      <c r="B116" s="213">
        <v>3000</v>
      </c>
      <c r="C116" s="53" t="s">
        <v>214</v>
      </c>
      <c r="D116" s="51">
        <f>IFERROR(INDEX(Выгрузка!F:F,MATCH(' остататок'!C:C,Выгрузка!A:A,0)),0)</f>
        <v>11700</v>
      </c>
      <c r="E116" s="52">
        <f>IFERROR(INDEX(Выгрузка!K:K,MATCH(' остататок'!C:C,Выгрузка!A:A,0)),0)</f>
        <v>1.78</v>
      </c>
      <c r="F116" s="52">
        <f>IFERROR(INDEX(Выгрузка!L:L,MATCH(' остататок'!$C:$C,Выгрузка!$A:$A,0)),0)</f>
        <v>1.65</v>
      </c>
      <c r="G116" s="52">
        <f>IFERROR(INDEX(Выгрузка!M:M,MATCH(' остататок'!$C:$C,Выгрузка!$A:$A,0)),0)</f>
        <v>1.53</v>
      </c>
      <c r="H116" s="52">
        <f>IFERROR(INDEX(Выгрузка!N:N,MATCH(' остататок'!$C:$C,Выгрузка!$A:$A,0)),0)</f>
        <v>1.34</v>
      </c>
      <c r="L116" s="211"/>
      <c r="M116" s="210"/>
      <c r="N116" s="207" t="s">
        <v>223</v>
      </c>
    </row>
    <row r="117" spans="1:14">
      <c r="A117" s="53" t="s">
        <v>28</v>
      </c>
      <c r="B117" s="213">
        <v>2500</v>
      </c>
      <c r="C117" s="53" t="s">
        <v>215</v>
      </c>
      <c r="D117" s="51">
        <f>IFERROR(INDEX(Выгрузка!F:F,MATCH(' остататок'!C:C,Выгрузка!A:A,0)),0)</f>
        <v>11400</v>
      </c>
      <c r="E117" s="52">
        <f>IFERROR(INDEX(Выгрузка!K:K,MATCH(' остататок'!C:C,Выгрузка!A:A,0)),0)</f>
        <v>1.5</v>
      </c>
      <c r="F117" s="52">
        <f>IFERROR(INDEX(Выгрузка!L:L,MATCH(' остататок'!$C:$C,Выгрузка!$A:$A,0)),0)</f>
        <v>1.38</v>
      </c>
      <c r="G117" s="52">
        <f>IFERROR(INDEX(Выгрузка!M:M,MATCH(' остататок'!$C:$C,Выгрузка!$A:$A,0)),0)</f>
        <v>1.29</v>
      </c>
      <c r="H117" s="52">
        <f>IFERROR(INDEX(Выгрузка!N:N,MATCH(' остататок'!$C:$C,Выгрузка!$A:$A,0)),0)</f>
        <v>1.1299999999999999</v>
      </c>
      <c r="L117" s="211"/>
      <c r="M117" s="210"/>
      <c r="N117" s="212"/>
    </row>
    <row r="118" spans="1:14">
      <c r="A118" s="53" t="s">
        <v>27</v>
      </c>
      <c r="B118" s="213">
        <v>4000</v>
      </c>
      <c r="C118" s="53" t="s">
        <v>216</v>
      </c>
      <c r="D118" s="51">
        <f>IFERROR(INDEX(Выгрузка!F:F,MATCH(' остататок'!C:C,Выгрузка!A:A,0)),0)</f>
        <v>35800</v>
      </c>
      <c r="E118" s="52">
        <f>IFERROR(INDEX(Выгрузка!K:K,MATCH(' остататок'!C:C,Выгрузка!A:A,0)),0)</f>
        <v>1.3</v>
      </c>
      <c r="F118" s="52">
        <f>IFERROR(INDEX(Выгрузка!L:L,MATCH(' остататок'!$C:$C,Выгрузка!$A:$A,0)),0)</f>
        <v>1.2</v>
      </c>
      <c r="G118" s="52">
        <f>IFERROR(INDEX(Выгрузка!M:M,MATCH(' остататок'!$C:$C,Выгрузка!$A:$A,0)),0)</f>
        <v>1.1100000000000001</v>
      </c>
      <c r="H118" s="52">
        <f>IFERROR(INDEX(Выгрузка!N:N,MATCH(' остататок'!$C:$C,Выгрузка!$A:$A,0)),0)</f>
        <v>0.98</v>
      </c>
      <c r="L118" s="211"/>
      <c r="M118" s="210"/>
      <c r="N118" s="207" t="s">
        <v>224</v>
      </c>
    </row>
    <row r="119" spans="1:14">
      <c r="A119" s="53" t="s">
        <v>26</v>
      </c>
      <c r="B119" s="213">
        <v>8000</v>
      </c>
      <c r="C119" s="53" t="s">
        <v>217</v>
      </c>
      <c r="D119" s="51">
        <f>IFERROR(INDEX(Выгрузка!F:F,MATCH(' остататок'!C:C,Выгрузка!A:A,0)),0)</f>
        <v>10000</v>
      </c>
      <c r="E119" s="52">
        <f>IFERROR(INDEX(Выгрузка!K:K,MATCH(' остататок'!C:C,Выгрузка!A:A,0)),0)</f>
        <v>0.75</v>
      </c>
      <c r="F119" s="52">
        <f>IFERROR(INDEX(Выгрузка!L:L,MATCH(' остататок'!$C:$C,Выгрузка!$A:$A,0)),0)</f>
        <v>0.69</v>
      </c>
      <c r="G119" s="52">
        <f>IFERROR(INDEX(Выгрузка!M:M,MATCH(' остататок'!$C:$C,Выгрузка!$A:$A,0)),0)</f>
        <v>0.64</v>
      </c>
      <c r="H119" s="52">
        <f>IFERROR(INDEX(Выгрузка!N:N,MATCH(' остататок'!$C:$C,Выгрузка!$A:$A,0)),0)</f>
        <v>0.56000000000000005</v>
      </c>
      <c r="L119" s="211"/>
      <c r="M119" s="210"/>
      <c r="N119" s="207" t="s">
        <v>225</v>
      </c>
    </row>
    <row r="120" spans="1:14">
      <c r="A120" s="49"/>
      <c r="B120" s="213">
        <v>0</v>
      </c>
      <c r="C120" s="54"/>
      <c r="D120" s="51">
        <f>IFERROR(INDEX(Выгрузка!F:F,MATCH(' остататок'!C:C,Выгрузка!A:A,0)),0)</f>
        <v>0</v>
      </c>
      <c r="E120" s="52">
        <f>IFERROR(INDEX(Выгрузка!K:K,MATCH(' остататок'!C:C,Выгрузка!A:A,0)),0)</f>
        <v>0</v>
      </c>
      <c r="F120" s="52">
        <f>IFERROR(INDEX(Выгрузка!L:L,MATCH(' остататок'!$C:$C,Выгрузка!$A:$A,0)),0)</f>
        <v>0</v>
      </c>
      <c r="G120" s="52">
        <f>IFERROR(INDEX(Выгрузка!M:M,MATCH(' остататок'!$C:$C,Выгрузка!$A:$A,0)),0)</f>
        <v>0</v>
      </c>
      <c r="H120" s="52">
        <f>IFERROR(INDEX(Выгрузка!N:N,MATCH(' остататок'!$C:$C,Выгрузка!$A:$A,0)),0)</f>
        <v>0</v>
      </c>
      <c r="L120" s="211">
        <v>36</v>
      </c>
      <c r="M120" s="210" t="s">
        <v>301</v>
      </c>
      <c r="N120" s="207" t="s">
        <v>226</v>
      </c>
    </row>
    <row r="121" spans="1:14">
      <c r="A121" s="49"/>
      <c r="B121" s="213">
        <v>0</v>
      </c>
      <c r="C121" s="53" t="s">
        <v>218</v>
      </c>
      <c r="D121" s="51">
        <f>IFERROR(INDEX(Выгрузка!F:F,MATCH(' остататок'!C:C,Выгрузка!A:A,0)),0)</f>
        <v>11000</v>
      </c>
      <c r="E121" s="52">
        <f>IFERROR(INDEX(Выгрузка!K:K,MATCH(' остататок'!C:C,Выгрузка!A:A,0)),0)</f>
        <v>0</v>
      </c>
      <c r="F121" s="52">
        <f>IFERROR(INDEX(Выгрузка!L:L,MATCH(' остататок'!$C:$C,Выгрузка!$A:$A,0)),0)</f>
        <v>0</v>
      </c>
      <c r="G121" s="52">
        <f>IFERROR(INDEX(Выгрузка!M:M,MATCH(' остататок'!$C:$C,Выгрузка!$A:$A,0)),0)</f>
        <v>0.35</v>
      </c>
      <c r="H121" s="52">
        <f>IFERROR(INDEX(Выгрузка!N:N,MATCH(' остататок'!$C:$C,Выгрузка!$A:$A,0)),0)</f>
        <v>0.35</v>
      </c>
      <c r="L121" s="211"/>
      <c r="M121" s="210"/>
      <c r="N121" s="207" t="s">
        <v>227</v>
      </c>
    </row>
    <row r="122" spans="1:14">
      <c r="A122" s="49"/>
      <c r="B122" s="213">
        <v>0</v>
      </c>
      <c r="C122" s="53" t="s">
        <v>219</v>
      </c>
      <c r="D122" s="51">
        <f>IFERROR(INDEX(Выгрузка!F:F,MATCH(' остататок'!C:C,Выгрузка!A:A,0)),0)</f>
        <v>0</v>
      </c>
      <c r="E122" s="52">
        <f>IFERROR(INDEX(Выгрузка!K:K,MATCH(' остататок'!C:C,Выгрузка!A:A,0)),0)</f>
        <v>0</v>
      </c>
      <c r="F122" s="52">
        <f>IFERROR(INDEX(Выгрузка!L:L,MATCH(' остататок'!$C:$C,Выгрузка!$A:$A,0)),0)</f>
        <v>0</v>
      </c>
      <c r="G122" s="52">
        <f>IFERROR(INDEX(Выгрузка!M:M,MATCH(' остататок'!$C:$C,Выгрузка!$A:$A,0)),0)</f>
        <v>0</v>
      </c>
      <c r="H122" s="52">
        <f>IFERROR(INDEX(Выгрузка!N:N,MATCH(' остататок'!$C:$C,Выгрузка!$A:$A,0)),0)</f>
        <v>0</v>
      </c>
      <c r="L122" s="211"/>
      <c r="M122" s="210"/>
      <c r="N122" s="207" t="s">
        <v>228</v>
      </c>
    </row>
    <row r="123" spans="1:14">
      <c r="A123" s="49"/>
      <c r="B123" s="213">
        <v>0</v>
      </c>
      <c r="C123" s="53" t="s">
        <v>220</v>
      </c>
      <c r="D123" s="51">
        <f>IFERROR(INDEX(Выгрузка!F:F,MATCH(' остататок'!C:C,Выгрузка!A:A,0)),0)</f>
        <v>0</v>
      </c>
      <c r="E123" s="52">
        <f>IFERROR(INDEX(Выгрузка!K:K,MATCH(' остататок'!C:C,Выгрузка!A:A,0)),0)</f>
        <v>0</v>
      </c>
      <c r="F123" s="52">
        <f>IFERROR(INDEX(Выгрузка!L:L,MATCH(' остататок'!$C:$C,Выгрузка!$A:$A,0)),0)</f>
        <v>0</v>
      </c>
      <c r="G123" s="52">
        <f>IFERROR(INDEX(Выгрузка!M:M,MATCH(' остататок'!$C:$C,Выгрузка!$A:$A,0)),0)</f>
        <v>0</v>
      </c>
      <c r="H123" s="52">
        <f>IFERROR(INDEX(Выгрузка!N:N,MATCH(' остататок'!$C:$C,Выгрузка!$A:$A,0)),0)</f>
        <v>0</v>
      </c>
      <c r="L123" s="211"/>
      <c r="M123" s="210"/>
      <c r="N123" s="207" t="s">
        <v>229</v>
      </c>
    </row>
    <row r="124" spans="1:14">
      <c r="A124" s="49"/>
      <c r="B124" s="213">
        <v>0</v>
      </c>
      <c r="C124" s="53" t="s">
        <v>221</v>
      </c>
      <c r="D124" s="51">
        <f>IFERROR(INDEX(Выгрузка!F:F,MATCH(' остататок'!C:C,Выгрузка!A:A,0)),0)</f>
        <v>0</v>
      </c>
      <c r="E124" s="52">
        <f>IFERROR(INDEX(Выгрузка!K:K,MATCH(' остататок'!C:C,Выгрузка!A:A,0)),0)</f>
        <v>0</v>
      </c>
      <c r="F124" s="52">
        <f>IFERROR(INDEX(Выгрузка!L:L,MATCH(' остататок'!$C:$C,Выгрузка!$A:$A,0)),0)</f>
        <v>0</v>
      </c>
      <c r="G124" s="52">
        <f>IFERROR(INDEX(Выгрузка!M:M,MATCH(' остататок'!$C:$C,Выгрузка!$A:$A,0)),0)</f>
        <v>0</v>
      </c>
      <c r="H124" s="52">
        <f>IFERROR(INDEX(Выгрузка!N:N,MATCH(' остататок'!$C:$C,Выгрузка!$A:$A,0)),0)</f>
        <v>0</v>
      </c>
      <c r="L124" s="211"/>
      <c r="M124" s="210"/>
      <c r="N124" s="212"/>
    </row>
    <row r="125" spans="1:14">
      <c r="A125" s="49"/>
      <c r="B125" s="213">
        <v>0</v>
      </c>
      <c r="C125" s="53" t="s">
        <v>222</v>
      </c>
      <c r="D125" s="51">
        <f>IFERROR(INDEX(Выгрузка!F:F,MATCH(' остататок'!C:C,Выгрузка!A:A,0)),0)</f>
        <v>-223.5</v>
      </c>
      <c r="E125" s="52">
        <f>IFERROR(INDEX(Выгрузка!K:K,MATCH(' остататок'!C:C,Выгрузка!A:A,0)),0)</f>
        <v>0</v>
      </c>
      <c r="F125" s="52">
        <f>IFERROR(INDEX(Выгрузка!L:L,MATCH(' остататок'!$C:$C,Выгрузка!$A:$A,0)),0)</f>
        <v>0</v>
      </c>
      <c r="G125" s="52">
        <f>IFERROR(INDEX(Выгрузка!M:M,MATCH(' остататок'!$C:$C,Выгрузка!$A:$A,0)),0)</f>
        <v>0</v>
      </c>
      <c r="H125" s="52">
        <f>IFERROR(INDEX(Выгрузка!N:N,MATCH(' остататок'!$C:$C,Выгрузка!$A:$A,0)),0)</f>
        <v>0</v>
      </c>
      <c r="L125" s="211">
        <v>36</v>
      </c>
      <c r="M125" s="210" t="s">
        <v>112</v>
      </c>
      <c r="N125" s="207" t="s">
        <v>230</v>
      </c>
    </row>
    <row r="126" spans="1:14">
      <c r="A126" s="49"/>
      <c r="B126" s="213">
        <v>0</v>
      </c>
      <c r="C126" s="53" t="s">
        <v>223</v>
      </c>
      <c r="D126" s="51">
        <f>IFERROR(INDEX(Выгрузка!F:F,MATCH(' остататок'!C:C,Выгрузка!A:A,0)),0)</f>
        <v>19000</v>
      </c>
      <c r="E126" s="52">
        <f>IFERROR(INDEX(Выгрузка!K:K,MATCH(' остататок'!C:C,Выгрузка!A:A,0)),0)</f>
        <v>0</v>
      </c>
      <c r="F126" s="52">
        <f>IFERROR(INDEX(Выгрузка!L:L,MATCH(' остататок'!$C:$C,Выгрузка!$A:$A,0)),0)</f>
        <v>0</v>
      </c>
      <c r="G126" s="52">
        <f>IFERROR(INDEX(Выгрузка!M:M,MATCH(' остататок'!$C:$C,Выгрузка!$A:$A,0)),0)</f>
        <v>0.56999999999999995</v>
      </c>
      <c r="H126" s="52">
        <f>IFERROR(INDEX(Выгрузка!N:N,MATCH(' остататок'!$C:$C,Выгрузка!$A:$A,0)),0)</f>
        <v>0.56999999999999995</v>
      </c>
      <c r="L126" s="211">
        <v>36</v>
      </c>
      <c r="M126" s="210" t="s">
        <v>111</v>
      </c>
      <c r="N126" s="207" t="s">
        <v>231</v>
      </c>
    </row>
    <row r="127" spans="1:14">
      <c r="A127" s="49"/>
      <c r="B127" s="213">
        <v>0</v>
      </c>
      <c r="C127" s="54"/>
      <c r="D127" s="51">
        <f>IFERROR(INDEX(Выгрузка!F:F,MATCH(' остататок'!C:C,Выгрузка!A:A,0)),0)</f>
        <v>0</v>
      </c>
      <c r="E127" s="52">
        <f>IFERROR(INDEX(Выгрузка!K:K,MATCH(' остататок'!C:C,Выгрузка!A:A,0)),0)</f>
        <v>0</v>
      </c>
      <c r="F127" s="52">
        <f>IFERROR(INDEX(Выгрузка!L:L,MATCH(' остататок'!$C:$C,Выгрузка!$A:$A,0)),0)</f>
        <v>0</v>
      </c>
      <c r="G127" s="52">
        <f>IFERROR(INDEX(Выгрузка!M:M,MATCH(' остататок'!$C:$C,Выгрузка!$A:$A,0)),0)</f>
        <v>0</v>
      </c>
      <c r="H127" s="52">
        <f>IFERROR(INDEX(Выгрузка!N:N,MATCH(' остататок'!$C:$C,Выгрузка!$A:$A,0)),0)</f>
        <v>0</v>
      </c>
      <c r="L127" s="211">
        <v>36</v>
      </c>
      <c r="M127" s="210" t="s">
        <v>420</v>
      </c>
      <c r="N127" s="207" t="s">
        <v>232</v>
      </c>
    </row>
    <row r="128" spans="1:14">
      <c r="A128" s="49"/>
      <c r="B128" s="213">
        <v>0</v>
      </c>
      <c r="C128" s="53" t="s">
        <v>224</v>
      </c>
      <c r="D128" s="51">
        <f>IFERROR(INDEX(Выгрузка!F:F,MATCH(' остататок'!C:C,Выгрузка!A:A,0)),0)</f>
        <v>0</v>
      </c>
      <c r="E128" s="52">
        <f>IFERROR(INDEX(Выгрузка!K:K,MATCH(' остататок'!C:C,Выгрузка!A:A,0)),0)</f>
        <v>0</v>
      </c>
      <c r="F128" s="52">
        <f>IFERROR(INDEX(Выгрузка!L:L,MATCH(' остататок'!$C:$C,Выгрузка!$A:$A,0)),0)</f>
        <v>0</v>
      </c>
      <c r="G128" s="52">
        <f>IFERROR(INDEX(Выгрузка!M:M,MATCH(' остататок'!$C:$C,Выгрузка!$A:$A,0)),0)</f>
        <v>0</v>
      </c>
      <c r="H128" s="52">
        <f>IFERROR(INDEX(Выгрузка!N:N,MATCH(' остататок'!$C:$C,Выгрузка!$A:$A,0)),0)</f>
        <v>0</v>
      </c>
      <c r="L128" s="211"/>
      <c r="M128" s="210"/>
      <c r="N128" s="212"/>
    </row>
    <row r="129" spans="1:14">
      <c r="A129" s="49"/>
      <c r="B129" s="213">
        <v>0</v>
      </c>
      <c r="C129" s="53" t="s">
        <v>225</v>
      </c>
      <c r="D129" s="51">
        <f>IFERROR(INDEX(Выгрузка!F:F,MATCH(' остататок'!C:C,Выгрузка!A:A,0)),0)</f>
        <v>0</v>
      </c>
      <c r="E129" s="52">
        <f>IFERROR(INDEX(Выгрузка!K:K,MATCH(' остататок'!C:C,Выгрузка!A:A,0)),0)</f>
        <v>0</v>
      </c>
      <c r="F129" s="52">
        <f>IFERROR(INDEX(Выгрузка!L:L,MATCH(' остататок'!$C:$C,Выгрузка!$A:$A,0)),0)</f>
        <v>0</v>
      </c>
      <c r="G129" s="52">
        <f>IFERROR(INDEX(Выгрузка!M:M,MATCH(' остататок'!$C:$C,Выгрузка!$A:$A,0)),0)</f>
        <v>0</v>
      </c>
      <c r="H129" s="52">
        <f>IFERROR(INDEX(Выгрузка!N:N,MATCH(' остататок'!$C:$C,Выгрузка!$A:$A,0)),0)</f>
        <v>0</v>
      </c>
      <c r="L129" s="211"/>
      <c r="M129" s="210"/>
      <c r="N129" s="207" t="s">
        <v>233</v>
      </c>
    </row>
    <row r="130" spans="1:14">
      <c r="A130" s="53" t="s">
        <v>301</v>
      </c>
      <c r="B130" s="213">
        <v>36</v>
      </c>
      <c r="C130" s="53" t="s">
        <v>226</v>
      </c>
      <c r="D130" s="51">
        <f>IFERROR(INDEX(Выгрузка!F:F,MATCH(' остататок'!C:C,Выгрузка!A:A,0)),0)</f>
        <v>0</v>
      </c>
      <c r="E130" s="52">
        <f>IFERROR(INDEX(Выгрузка!K:K,MATCH(' остататок'!C:C,Выгрузка!A:A,0)),0)</f>
        <v>0</v>
      </c>
      <c r="F130" s="52">
        <f>IFERROR(INDEX(Выгрузка!L:L,MATCH(' остататок'!$C:$C,Выгрузка!$A:$A,0)),0)</f>
        <v>0</v>
      </c>
      <c r="G130" s="52">
        <f>IFERROR(INDEX(Выгрузка!M:M,MATCH(' остататок'!$C:$C,Выгрузка!$A:$A,0)),0)</f>
        <v>0</v>
      </c>
      <c r="H130" s="52">
        <f>IFERROR(INDEX(Выгрузка!N:N,MATCH(' остататок'!$C:$C,Выгрузка!$A:$A,0)),0)</f>
        <v>0</v>
      </c>
      <c r="L130" s="211">
        <v>6</v>
      </c>
      <c r="M130" s="210" t="s">
        <v>110</v>
      </c>
      <c r="N130" s="207" t="s">
        <v>234</v>
      </c>
    </row>
    <row r="131" spans="1:14">
      <c r="A131" s="49"/>
      <c r="B131" s="213">
        <v>0</v>
      </c>
      <c r="C131" s="53" t="s">
        <v>227</v>
      </c>
      <c r="D131" s="51">
        <f>IFERROR(INDEX(Выгрузка!F:F,MATCH(' остататок'!C:C,Выгрузка!A:A,0)),0)</f>
        <v>174</v>
      </c>
      <c r="E131" s="52">
        <f>IFERROR(INDEX(Выгрузка!K:K,MATCH(' остататок'!C:C,Выгрузка!A:A,0)),0)</f>
        <v>105</v>
      </c>
      <c r="F131" s="52">
        <f>IFERROR(INDEX(Выгрузка!L:L,MATCH(' остататок'!$C:$C,Выгрузка!$A:$A,0)),0)</f>
        <v>95</v>
      </c>
      <c r="G131" s="52">
        <f>IFERROR(INDEX(Выгрузка!M:M,MATCH(' остататок'!$C:$C,Выгрузка!$A:$A,0)),0)</f>
        <v>90</v>
      </c>
      <c r="H131" s="52">
        <f>IFERROR(INDEX(Выгрузка!N:N,MATCH(' остататок'!$C:$C,Выгрузка!$A:$A,0)),0)</f>
        <v>87</v>
      </c>
      <c r="L131" s="211">
        <v>6</v>
      </c>
      <c r="M131" s="210" t="s">
        <v>107</v>
      </c>
      <c r="N131" s="207" t="s">
        <v>235</v>
      </c>
    </row>
    <row r="132" spans="1:14">
      <c r="A132" s="57" t="s">
        <v>113</v>
      </c>
      <c r="B132" s="213">
        <v>0</v>
      </c>
      <c r="C132" s="53" t="s">
        <v>228</v>
      </c>
      <c r="D132" s="51">
        <f>IFERROR(INDEX(Выгрузка!F:F,MATCH(' остататок'!C:C,Выгрузка!A:A,0)),0)</f>
        <v>168</v>
      </c>
      <c r="E132" s="52">
        <f>IFERROR(INDEX(Выгрузка!K:K,MATCH(' остататок'!C:C,Выгрузка!A:A,0)),0)</f>
        <v>100</v>
      </c>
      <c r="F132" s="52">
        <f>IFERROR(INDEX(Выгрузка!L:L,MATCH(' остататок'!$C:$C,Выгрузка!$A:$A,0)),0)</f>
        <v>95</v>
      </c>
      <c r="G132" s="52">
        <f>IFERROR(INDEX(Выгрузка!M:M,MATCH(' остататок'!$C:$C,Выгрузка!$A:$A,0)),0)</f>
        <v>88</v>
      </c>
      <c r="H132" s="52">
        <f>IFERROR(INDEX(Выгрузка!N:N,MATCH(' остататок'!$C:$C,Выгрузка!$A:$A,0)),0)</f>
        <v>88</v>
      </c>
      <c r="L132" s="211">
        <v>6</v>
      </c>
      <c r="M132" s="210" t="s">
        <v>109</v>
      </c>
      <c r="N132" s="207" t="s">
        <v>236</v>
      </c>
    </row>
    <row r="133" spans="1:14">
      <c r="A133" s="49"/>
      <c r="B133" s="213">
        <v>0</v>
      </c>
      <c r="C133" s="53" t="s">
        <v>229</v>
      </c>
      <c r="D133" s="51">
        <f>IFERROR(INDEX(Выгрузка!F:F,MATCH(' остататок'!C:C,Выгрузка!A:A,0)),0)</f>
        <v>0</v>
      </c>
      <c r="E133" s="52">
        <f>IFERROR(INDEX(Выгрузка!K:K,MATCH(' остататок'!C:C,Выгрузка!A:A,0)),0)</f>
        <v>0</v>
      </c>
      <c r="F133" s="52">
        <f>IFERROR(INDEX(Выгрузка!L:L,MATCH(' остататок'!$C:$C,Выгрузка!$A:$A,0)),0)</f>
        <v>0</v>
      </c>
      <c r="G133" s="52">
        <f>IFERROR(INDEX(Выгрузка!M:M,MATCH(' остататок'!$C:$C,Выгрузка!$A:$A,0)),0)</f>
        <v>0</v>
      </c>
      <c r="H133" s="52">
        <f>IFERROR(INDEX(Выгрузка!N:N,MATCH(' остататок'!$C:$C,Выгрузка!$A:$A,0)),0)</f>
        <v>0</v>
      </c>
      <c r="L133" s="211">
        <v>6</v>
      </c>
      <c r="M133" s="210" t="s">
        <v>108</v>
      </c>
      <c r="N133" s="207" t="s">
        <v>237</v>
      </c>
    </row>
    <row r="134" spans="1:14">
      <c r="A134" s="49"/>
      <c r="B134" s="213">
        <v>0</v>
      </c>
      <c r="C134" s="53" t="s">
        <v>314</v>
      </c>
      <c r="D134" s="51">
        <f>IFERROR(INDEX(Выгрузка!F:F,MATCH(' остататок'!C:C,Выгрузка!A:A,0)),0)</f>
        <v>0</v>
      </c>
      <c r="E134" s="52"/>
      <c r="F134" s="52"/>
      <c r="G134" s="52"/>
      <c r="H134" s="52"/>
      <c r="L134" s="211"/>
      <c r="M134" s="210"/>
      <c r="N134" s="212"/>
    </row>
    <row r="135" spans="1:14">
      <c r="A135" s="49"/>
      <c r="B135" s="213">
        <v>0</v>
      </c>
      <c r="C135" s="54"/>
      <c r="D135" s="51">
        <f>IFERROR(INDEX(Выгрузка!F:F,MATCH(' остататок'!C:C,Выгрузка!A:A,0)),0)</f>
        <v>0</v>
      </c>
      <c r="E135" s="52">
        <f>IFERROR(INDEX(Выгрузка!K:K,MATCH(' остататок'!C:C,Выгрузка!A:A,0)),0)</f>
        <v>0</v>
      </c>
      <c r="F135" s="52">
        <f>IFERROR(INDEX(Выгрузка!L:L,MATCH(' остататок'!$C:$C,Выгрузка!$A:$A,0)),0)</f>
        <v>0</v>
      </c>
      <c r="G135" s="52">
        <f>IFERROR(INDEX(Выгрузка!M:M,MATCH(' остататок'!$C:$C,Выгрузка!$A:$A,0)),0)</f>
        <v>0</v>
      </c>
      <c r="H135" s="52">
        <f>IFERROR(INDEX(Выгрузка!N:N,MATCH(' остататок'!$C:$C,Выгрузка!$A:$A,0)),0)</f>
        <v>0</v>
      </c>
      <c r="L135" s="211"/>
      <c r="M135" s="210"/>
      <c r="N135" s="207" t="s">
        <v>238</v>
      </c>
    </row>
    <row r="136" spans="1:14">
      <c r="A136" s="58" t="s">
        <v>112</v>
      </c>
      <c r="B136" s="213">
        <v>36</v>
      </c>
      <c r="C136" s="53" t="s">
        <v>230</v>
      </c>
      <c r="D136" s="51">
        <f>IFERROR(INDEX(Выгрузка!F:F,MATCH(' остататок'!C:C,Выгрузка!A:A,0)),0)</f>
        <v>53</v>
      </c>
      <c r="E136" s="52">
        <f>IFERROR(INDEX(Выгрузка!K:K,MATCH(' остататок'!C:C,Выгрузка!A:A,0)),0)</f>
        <v>75</v>
      </c>
      <c r="F136" s="52">
        <f>IFERROR(INDEX(Выгрузка!L:L,MATCH(' остататок'!$C:$C,Выгрузка!$A:$A,0)),0)</f>
        <v>71</v>
      </c>
      <c r="G136" s="52">
        <f>IFERROR(INDEX(Выгрузка!M:M,MATCH(' остататок'!$C:$C,Выгрузка!$A:$A,0)),0)</f>
        <v>67</v>
      </c>
      <c r="H136" s="52">
        <f>IFERROR(INDEX(Выгрузка!N:N,MATCH(' остататок'!$C:$C,Выгрузка!$A:$A,0)),0)</f>
        <v>67</v>
      </c>
      <c r="L136" s="211"/>
      <c r="M136" s="210"/>
      <c r="N136" s="212"/>
    </row>
    <row r="137" spans="1:14">
      <c r="A137" s="58" t="s">
        <v>111</v>
      </c>
      <c r="B137" s="213">
        <v>36</v>
      </c>
      <c r="C137" s="53" t="s">
        <v>231</v>
      </c>
      <c r="D137" s="51">
        <f>IFERROR(INDEX(Выгрузка!F:F,MATCH(' остататок'!C:C,Выгрузка!A:A,0)),0)</f>
        <v>0</v>
      </c>
      <c r="E137" s="52">
        <f>IFERROR(INDEX(Выгрузка!K:K,MATCH(' остататок'!C:C,Выгрузка!A:A,0)),0)</f>
        <v>0</v>
      </c>
      <c r="F137" s="52">
        <f>IFERROR(INDEX(Выгрузка!L:L,MATCH(' остататок'!$C:$C,Выгрузка!$A:$A,0)),0)</f>
        <v>0</v>
      </c>
      <c r="G137" s="52">
        <f>IFERROR(INDEX(Выгрузка!M:M,MATCH(' остататок'!$C:$C,Выгрузка!$A:$A,0)),0)</f>
        <v>0</v>
      </c>
      <c r="H137" s="52">
        <f>IFERROR(INDEX(Выгрузка!N:N,MATCH(' остататок'!$C:$C,Выгрузка!$A:$A,0)),0)</f>
        <v>0</v>
      </c>
      <c r="L137" s="211">
        <v>40</v>
      </c>
      <c r="M137" s="210" t="s">
        <v>104</v>
      </c>
      <c r="N137" s="207" t="s">
        <v>104</v>
      </c>
    </row>
    <row r="138" spans="1:14">
      <c r="A138" s="49"/>
      <c r="B138" s="213">
        <v>36</v>
      </c>
      <c r="C138" s="53" t="s">
        <v>232</v>
      </c>
      <c r="D138" s="51">
        <f>IFERROR(INDEX(Выгрузка!F:F,MATCH(' остататок'!C:C,Выгрузка!A:A,0)),0)</f>
        <v>80</v>
      </c>
      <c r="E138" s="52">
        <f>IFERROR(INDEX(Выгрузка!K:K,MATCH(' остататок'!C:C,Выгрузка!A:A,0)),0)</f>
        <v>100</v>
      </c>
      <c r="F138" s="52">
        <f>IFERROR(INDEX(Выгрузка!L:L,MATCH(' остататок'!$C:$C,Выгрузка!$A:$A,0)),0)</f>
        <v>90</v>
      </c>
      <c r="G138" s="52">
        <f>IFERROR(INDEX(Выгрузка!M:M,MATCH(' остататок'!$C:$C,Выгрузка!$A:$A,0)),0)</f>
        <v>84</v>
      </c>
      <c r="H138" s="52">
        <f>IFERROR(INDEX(Выгрузка!N:N,MATCH(' остататок'!$C:$C,Выгрузка!$A:$A,0)),0)</f>
        <v>77</v>
      </c>
      <c r="L138" s="211">
        <v>45</v>
      </c>
      <c r="M138" s="210" t="s">
        <v>103</v>
      </c>
      <c r="N138" s="207" t="s">
        <v>239</v>
      </c>
    </row>
    <row r="139" spans="1:14">
      <c r="A139" s="49"/>
      <c r="B139" s="213">
        <v>0</v>
      </c>
      <c r="C139" s="54"/>
      <c r="D139" s="51">
        <f>IFERROR(INDEX(Выгрузка!F:F,MATCH(' остататок'!C:C,Выгрузка!A:A,0)),0)</f>
        <v>0</v>
      </c>
      <c r="E139" s="52">
        <f>IFERROR(INDEX(Выгрузка!K:K,MATCH(' остататок'!C:C,Выгрузка!A:A,0)),0)</f>
        <v>0</v>
      </c>
      <c r="F139" s="52">
        <f>IFERROR(INDEX(Выгрузка!L:L,MATCH(' остататок'!$C:$C,Выгрузка!$A:$A,0)),0)</f>
        <v>0</v>
      </c>
      <c r="G139" s="52">
        <f>IFERROR(INDEX(Выгрузка!M:M,MATCH(' остататок'!$C:$C,Выгрузка!$A:$A,0)),0)</f>
        <v>0</v>
      </c>
      <c r="H139" s="52">
        <f>IFERROR(INDEX(Выгрузка!N:N,MATCH(' остататок'!$C:$C,Выгрузка!$A:$A,0)),0)</f>
        <v>0</v>
      </c>
      <c r="L139" s="211">
        <v>60</v>
      </c>
      <c r="M139" s="210" t="s">
        <v>101</v>
      </c>
      <c r="N139" s="207" t="s">
        <v>240</v>
      </c>
    </row>
    <row r="140" spans="1:14">
      <c r="A140" s="49"/>
      <c r="B140" s="213">
        <v>0</v>
      </c>
      <c r="C140" s="53" t="s">
        <v>233</v>
      </c>
      <c r="D140" s="51">
        <f>IFERROR(INDEX(Выгрузка!F:F,MATCH(' остататок'!C:C,Выгрузка!A:A,0)),0)</f>
        <v>25</v>
      </c>
      <c r="E140" s="52">
        <f>IFERROR(INDEX(Выгрузка!K:K,MATCH(' остататок'!C:C,Выгрузка!A:A,0)),0)</f>
        <v>400</v>
      </c>
      <c r="F140" s="52">
        <f>IFERROR(INDEX(Выгрузка!L:L,MATCH(' остататок'!$C:$C,Выгрузка!$A:$A,0)),0)</f>
        <v>357.5</v>
      </c>
      <c r="G140" s="52">
        <f>IFERROR(INDEX(Выгрузка!M:M,MATCH(' остататок'!$C:$C,Выгрузка!$A:$A,0)),0)</f>
        <v>340</v>
      </c>
      <c r="H140" s="52">
        <f>IFERROR(INDEX(Выгрузка!N:N,MATCH(' остататок'!$C:$C,Выгрузка!$A:$A,0)),0)</f>
        <v>340</v>
      </c>
      <c r="L140" s="211">
        <v>60</v>
      </c>
      <c r="M140" s="210" t="s">
        <v>100</v>
      </c>
      <c r="N140" s="207" t="s">
        <v>241</v>
      </c>
    </row>
    <row r="141" spans="1:14">
      <c r="A141" s="53" t="s">
        <v>110</v>
      </c>
      <c r="B141" s="213">
        <v>6</v>
      </c>
      <c r="C141" s="53" t="s">
        <v>234</v>
      </c>
      <c r="D141" s="51">
        <f>IFERROR(INDEX(Выгрузка!F:F,MATCH(' остататок'!C:C,Выгрузка!A:A,0)),0)</f>
        <v>0</v>
      </c>
      <c r="E141" s="52">
        <f>IFERROR(INDEX(Выгрузка!K:K,MATCH(' остататок'!C:C,Выгрузка!A:A,0)),0)</f>
        <v>0</v>
      </c>
      <c r="F141" s="52">
        <f>IFERROR(INDEX(Выгрузка!L:L,MATCH(' остататок'!$C:$C,Выгрузка!$A:$A,0)),0)</f>
        <v>0</v>
      </c>
      <c r="G141" s="52">
        <f>IFERROR(INDEX(Выгрузка!M:M,MATCH(' остататок'!$C:$C,Выгрузка!$A:$A,0)),0)</f>
        <v>0</v>
      </c>
      <c r="H141" s="52">
        <f>IFERROR(INDEX(Выгрузка!N:N,MATCH(' остататок'!$C:$C,Выгрузка!$A:$A,0)),0)</f>
        <v>0</v>
      </c>
      <c r="L141" s="211">
        <v>8</v>
      </c>
      <c r="M141" s="210" t="s">
        <v>102</v>
      </c>
      <c r="N141" s="207" t="s">
        <v>242</v>
      </c>
    </row>
    <row r="142" spans="1:14">
      <c r="A142" s="53" t="s">
        <v>107</v>
      </c>
      <c r="B142" s="213">
        <v>6</v>
      </c>
      <c r="C142" s="53" t="s">
        <v>235</v>
      </c>
      <c r="D142" s="51">
        <f>IFERROR(INDEX(Выгрузка!F:F,MATCH(' остататок'!C:C,Выгрузка!A:A,0)),0)</f>
        <v>3</v>
      </c>
      <c r="E142" s="52">
        <f>IFERROR(INDEX(Выгрузка!K:K,MATCH(' остататок'!C:C,Выгрузка!A:A,0)),0)</f>
        <v>400</v>
      </c>
      <c r="F142" s="52">
        <f>IFERROR(INDEX(Выгрузка!L:L,MATCH(' остататок'!$C:$C,Выгрузка!$A:$A,0)),0)</f>
        <v>340</v>
      </c>
      <c r="G142" s="52">
        <f>IFERROR(INDEX(Выгрузка!M:M,MATCH(' остататок'!$C:$C,Выгрузка!$A:$A,0)),0)</f>
        <v>330</v>
      </c>
      <c r="H142" s="52">
        <f>IFERROR(INDEX(Выгрузка!N:N,MATCH(' остататок'!$C:$C,Выгрузка!$A:$A,0)),0)</f>
        <v>330</v>
      </c>
      <c r="L142" s="211">
        <v>75</v>
      </c>
      <c r="M142" s="210" t="s">
        <v>99</v>
      </c>
      <c r="N142" s="207" t="s">
        <v>243</v>
      </c>
    </row>
    <row r="143" spans="1:14">
      <c r="A143" s="53" t="s">
        <v>109</v>
      </c>
      <c r="B143" s="213">
        <v>6</v>
      </c>
      <c r="C143" s="53" t="s">
        <v>236</v>
      </c>
      <c r="D143" s="51">
        <f>IFERROR(INDEX(Выгрузка!F:F,MATCH(' остататок'!C:C,Выгрузка!A:A,0)),0)</f>
        <v>0</v>
      </c>
      <c r="E143" s="52">
        <f>IFERROR(INDEX(Выгрузка!K:K,MATCH(' остататок'!C:C,Выгрузка!A:A,0)),0)</f>
        <v>0</v>
      </c>
      <c r="F143" s="52">
        <f>IFERROR(INDEX(Выгрузка!L:L,MATCH(' остататок'!$C:$C,Выгрузка!$A:$A,0)),0)</f>
        <v>0</v>
      </c>
      <c r="G143" s="52">
        <f>IFERROR(INDEX(Выгрузка!M:M,MATCH(' остататок'!$C:$C,Выгрузка!$A:$A,0)),0)</f>
        <v>0</v>
      </c>
      <c r="H143" s="52">
        <f>IFERROR(INDEX(Выгрузка!N:N,MATCH(' остататок'!$C:$C,Выгрузка!$A:$A,0)),0)</f>
        <v>0</v>
      </c>
      <c r="L143" s="211">
        <v>20</v>
      </c>
      <c r="M143" s="210" t="s">
        <v>98</v>
      </c>
      <c r="N143" s="207" t="s">
        <v>244</v>
      </c>
    </row>
    <row r="144" spans="1:14">
      <c r="A144" s="53" t="s">
        <v>108</v>
      </c>
      <c r="B144" s="213">
        <v>6</v>
      </c>
      <c r="C144" s="53" t="s">
        <v>237</v>
      </c>
      <c r="D144" s="51">
        <f>IFERROR(INDEX(Выгрузка!F:F,MATCH(' остататок'!C:C,Выгрузка!A:A,0)),0)</f>
        <v>0</v>
      </c>
      <c r="E144" s="52">
        <f>IFERROR(INDEX(Выгрузка!K:K,MATCH(' остататок'!C:C,Выгрузка!A:A,0)),0)</f>
        <v>0</v>
      </c>
      <c r="F144" s="52">
        <f>IFERROR(INDEX(Выгрузка!L:L,MATCH(' остататок'!$C:$C,Выгрузка!$A:$A,0)),0)</f>
        <v>0</v>
      </c>
      <c r="G144" s="52">
        <f>IFERROR(INDEX(Выгрузка!M:M,MATCH(' остататок'!$C:$C,Выгрузка!$A:$A,0)),0)</f>
        <v>0</v>
      </c>
      <c r="H144" s="52">
        <f>IFERROR(INDEX(Выгрузка!N:N,MATCH(' остататок'!$C:$C,Выгрузка!$A:$A,0)),0)</f>
        <v>0</v>
      </c>
      <c r="L144" s="211">
        <v>18</v>
      </c>
      <c r="M144" s="210" t="s">
        <v>105</v>
      </c>
      <c r="N144" s="207" t="s">
        <v>245</v>
      </c>
    </row>
    <row r="145" spans="1:14">
      <c r="A145" s="49"/>
      <c r="B145" s="213">
        <v>0</v>
      </c>
      <c r="C145" s="54"/>
      <c r="D145" s="51">
        <f>IFERROR(INDEX(Выгрузка!F:F,MATCH(' остататок'!C:C,Выгрузка!A:A,0)),0)</f>
        <v>0</v>
      </c>
      <c r="E145" s="52">
        <f>IFERROR(INDEX(Выгрузка!K:K,MATCH(' остататок'!C:C,Выгрузка!A:A,0)),0)</f>
        <v>0</v>
      </c>
      <c r="F145" s="52">
        <f>IFERROR(INDEX(Выгрузка!L:L,MATCH(' остататок'!$C:$C,Выгрузка!$A:$A,0)),0)</f>
        <v>0</v>
      </c>
      <c r="G145" s="52">
        <f>IFERROR(INDEX(Выгрузка!M:M,MATCH(' остататок'!$C:$C,Выгрузка!$A:$A,0)),0)</f>
        <v>0</v>
      </c>
      <c r="H145" s="52">
        <f>IFERROR(INDEX(Выгрузка!N:N,MATCH(' остататок'!$C:$C,Выгрузка!$A:$A,0)),0)</f>
        <v>0</v>
      </c>
      <c r="L145" s="213"/>
      <c r="M145" s="210"/>
      <c r="N145" s="212"/>
    </row>
    <row r="146" spans="1:14">
      <c r="A146" s="49"/>
      <c r="B146" s="213">
        <v>0</v>
      </c>
      <c r="C146" s="53" t="s">
        <v>238</v>
      </c>
      <c r="D146" s="51">
        <f>IFERROR(INDEX(Выгрузка!F:F,MATCH(' остататок'!C:C,Выгрузка!A:A,0)),0)</f>
        <v>3</v>
      </c>
      <c r="E146" s="52">
        <f>IFERROR(INDEX(Выгрузка!K:K,MATCH(' остататок'!C:C,Выгрузка!A:A,0)),0)</f>
        <v>0</v>
      </c>
      <c r="F146" s="52">
        <f>IFERROR(INDEX(Выгрузка!L:L,MATCH(' остататок'!$C:$C,Выгрузка!$A:$A,0)),0)</f>
        <v>0</v>
      </c>
      <c r="G146" s="52">
        <f>IFERROR(INDEX(Выгрузка!M:M,MATCH(' остататок'!$C:$C,Выгрузка!$A:$A,0)),0)</f>
        <v>350</v>
      </c>
      <c r="H146" s="52">
        <f>IFERROR(INDEX(Выгрузка!N:N,MATCH(' остататок'!$C:$C,Выгрузка!$A:$A,0)),0)</f>
        <v>350</v>
      </c>
      <c r="L146" s="213"/>
      <c r="M146" s="210"/>
      <c r="N146" s="207" t="s">
        <v>246</v>
      </c>
    </row>
    <row r="147" spans="1:14">
      <c r="A147" s="49"/>
      <c r="B147" s="213">
        <v>0</v>
      </c>
      <c r="C147" s="54"/>
      <c r="D147" s="51">
        <f>IFERROR(INDEX(Выгрузка!F:F,MATCH(' остататок'!C:C,Выгрузка!A:A,0)),0)</f>
        <v>0</v>
      </c>
      <c r="E147" s="52">
        <f>IFERROR(INDEX(Выгрузка!K:K,MATCH(' остататок'!C:C,Выгрузка!A:A,0)),0)</f>
        <v>0</v>
      </c>
      <c r="F147" s="52">
        <f>IFERROR(INDEX(Выгрузка!L:L,MATCH(' остататок'!$C:$C,Выгрузка!$A:$A,0)),0)</f>
        <v>0</v>
      </c>
      <c r="G147" s="52">
        <f>IFERROR(INDEX(Выгрузка!M:M,MATCH(' остататок'!$C:$C,Выгрузка!$A:$A,0)),0)</f>
        <v>0</v>
      </c>
      <c r="H147" s="52">
        <f>IFERROR(INDEX(Выгрузка!N:N,MATCH(' остататок'!$C:$C,Выгрузка!$A:$A,0)),0)</f>
        <v>0</v>
      </c>
      <c r="L147" s="213"/>
      <c r="M147" s="49"/>
      <c r="N147" s="207" t="s">
        <v>247</v>
      </c>
    </row>
    <row r="148" spans="1:14">
      <c r="A148" s="53" t="s">
        <v>104</v>
      </c>
      <c r="B148" s="213">
        <v>40</v>
      </c>
      <c r="C148" s="53" t="s">
        <v>104</v>
      </c>
      <c r="D148" s="51">
        <f>IFERROR(INDEX(Выгрузка!F:F,MATCH(' остататок'!C:C,Выгрузка!A:A,0)),0)</f>
        <v>0</v>
      </c>
      <c r="E148" s="52">
        <f>IFERROR(INDEX(Выгрузка!K:K,MATCH(' остататок'!C:C,Выгрузка!A:A,0)),0)</f>
        <v>160</v>
      </c>
      <c r="F148" s="52">
        <f>IFERROR(INDEX(Выгрузка!L:L,MATCH(' остататок'!$C:$C,Выгрузка!$A:$A,0)),0)</f>
        <v>140</v>
      </c>
      <c r="G148" s="52">
        <f>IFERROR(INDEX(Выгрузка!M:M,MATCH(' остататок'!$C:$C,Выгрузка!$A:$A,0)),0)</f>
        <v>133</v>
      </c>
      <c r="H148" s="52">
        <f>IFERROR(INDEX(Выгрузка!N:N,MATCH(' остататок'!$C:$C,Выгрузка!$A:$A,0)),0)</f>
        <v>133</v>
      </c>
      <c r="L148" s="214">
        <v>1</v>
      </c>
      <c r="M148" s="210" t="s">
        <v>106</v>
      </c>
      <c r="N148" s="207" t="s">
        <v>248</v>
      </c>
    </row>
    <row r="149" spans="1:14">
      <c r="A149" s="53" t="s">
        <v>103</v>
      </c>
      <c r="B149" s="213">
        <v>45</v>
      </c>
      <c r="C149" s="53" t="s">
        <v>239</v>
      </c>
      <c r="D149" s="51">
        <f>IFERROR(INDEX(Выгрузка!F:F,MATCH(' остататок'!C:C,Выгрузка!A:A,0)),0)</f>
        <v>30</v>
      </c>
      <c r="E149" s="52">
        <f>IFERROR(INDEX(Выгрузка!K:K,MATCH(' остататок'!C:C,Выгрузка!A:A,0)),0)</f>
        <v>150</v>
      </c>
      <c r="F149" s="52">
        <f>IFERROR(INDEX(Выгрузка!L:L,MATCH(' остататок'!$C:$C,Выгрузка!$A:$A,0)),0)</f>
        <v>140</v>
      </c>
      <c r="G149" s="52">
        <f>IFERROR(INDEX(Выгрузка!M:M,MATCH(' остататок'!$C:$C,Выгрузка!$A:$A,0)),0)</f>
        <v>130</v>
      </c>
      <c r="H149" s="52">
        <f>IFERROR(INDEX(Выгрузка!N:N,MATCH(' остататок'!$C:$C,Выгрузка!$A:$A,0)),0)</f>
        <v>130</v>
      </c>
    </row>
    <row r="150" spans="1:14">
      <c r="A150" s="53" t="s">
        <v>101</v>
      </c>
      <c r="B150" s="213">
        <v>60</v>
      </c>
      <c r="C150" s="53" t="s">
        <v>240</v>
      </c>
      <c r="D150" s="51">
        <f>IFERROR(INDEX(Выгрузка!F:F,MATCH(' остататок'!C:C,Выгрузка!A:A,0)),0)</f>
        <v>200</v>
      </c>
      <c r="E150" s="52">
        <f>IFERROR(INDEX(Выгрузка!K:K,MATCH(' остататок'!C:C,Выгрузка!A:A,0)),0)</f>
        <v>120</v>
      </c>
      <c r="F150" s="52">
        <f>IFERROR(INDEX(Выгрузка!L:L,MATCH(' остататок'!$C:$C,Выгрузка!$A:$A,0)),0)</f>
        <v>105</v>
      </c>
      <c r="G150" s="52">
        <f>IFERROR(INDEX(Выгрузка!M:M,MATCH(' остататок'!$C:$C,Выгрузка!$A:$A,0)),0)</f>
        <v>95</v>
      </c>
      <c r="H150" s="52">
        <f>IFERROR(INDEX(Выгрузка!N:N,MATCH(' остататок'!$C:$C,Выгрузка!$A:$A,0)),0)</f>
        <v>95</v>
      </c>
    </row>
    <row r="151" spans="1:14">
      <c r="A151" s="53" t="s">
        <v>100</v>
      </c>
      <c r="B151" s="213">
        <v>60</v>
      </c>
      <c r="C151" s="53" t="s">
        <v>241</v>
      </c>
      <c r="D151" s="51">
        <f>IFERROR(INDEX(Выгрузка!F:F,MATCH(' остататок'!C:C,Выгрузка!A:A,0)),0)</f>
        <v>1506</v>
      </c>
      <c r="E151" s="52">
        <f>IFERROR(INDEX(Выгрузка!K:K,MATCH(' остататок'!C:C,Выгрузка!A:A,0)),0)</f>
        <v>95</v>
      </c>
      <c r="F151" s="52">
        <f>IFERROR(INDEX(Выгрузка!L:L,MATCH(' остататок'!$C:$C,Выгрузка!$A:$A,0)),0)</f>
        <v>85</v>
      </c>
      <c r="G151" s="52">
        <f>IFERROR(INDEX(Выгрузка!M:M,MATCH(' остататок'!$C:$C,Выгрузка!$A:$A,0)),0)</f>
        <v>80</v>
      </c>
      <c r="H151" s="52">
        <f>IFERROR(INDEX(Выгрузка!N:N,MATCH(' остататок'!$C:$C,Выгрузка!$A:$A,0)),0)</f>
        <v>75</v>
      </c>
    </row>
    <row r="152" spans="1:14">
      <c r="A152" s="53" t="s">
        <v>102</v>
      </c>
      <c r="B152" s="213">
        <v>8</v>
      </c>
      <c r="C152" s="53" t="s">
        <v>242</v>
      </c>
      <c r="D152" s="51">
        <f>IFERROR(INDEX(Выгрузка!F:F,MATCH(' остататок'!C:C,Выгрузка!A:A,0)),0)</f>
        <v>31</v>
      </c>
      <c r="E152" s="52">
        <f>IFERROR(INDEX(Выгрузка!K:K,MATCH(' остататок'!C:C,Выгрузка!A:A,0)),0)</f>
        <v>720</v>
      </c>
      <c r="F152" s="52">
        <f>IFERROR(INDEX(Выгрузка!L:L,MATCH(' остататок'!$C:$C,Выгрузка!$A:$A,0)),0)</f>
        <v>680</v>
      </c>
      <c r="G152" s="52">
        <f>IFERROR(INDEX(Выгрузка!M:M,MATCH(' остататок'!$C:$C,Выгрузка!$A:$A,0)),0)</f>
        <v>660</v>
      </c>
      <c r="H152" s="52">
        <f>IFERROR(INDEX(Выгрузка!N:N,MATCH(' остататок'!$C:$C,Выгрузка!$A:$A,0)),0)</f>
        <v>660</v>
      </c>
    </row>
    <row r="153" spans="1:14">
      <c r="A153" s="53" t="s">
        <v>99</v>
      </c>
      <c r="B153" s="213">
        <v>75</v>
      </c>
      <c r="C153" s="53" t="s">
        <v>243</v>
      </c>
      <c r="D153" s="51">
        <f>IFERROR(INDEX(Выгрузка!F:F,MATCH(' остататок'!C:C,Выгрузка!A:A,0)),0)</f>
        <v>75</v>
      </c>
      <c r="E153" s="52">
        <f>IFERROR(INDEX(Выгрузка!K:K,MATCH(' остататок'!C:C,Выгрузка!A:A,0)),0)</f>
        <v>95</v>
      </c>
      <c r="F153" s="52">
        <f>IFERROR(INDEX(Выгрузка!L:L,MATCH(' остататок'!$C:$C,Выгрузка!$A:$A,0)),0)</f>
        <v>80</v>
      </c>
      <c r="G153" s="52">
        <f>IFERROR(INDEX(Выгрузка!M:M,MATCH(' остататок'!$C:$C,Выгрузка!$A:$A,0)),0)</f>
        <v>73</v>
      </c>
      <c r="H153" s="52">
        <f>IFERROR(INDEX(Выгрузка!N:N,MATCH(' остататок'!$C:$C,Выгрузка!$A:$A,0)),0)</f>
        <v>73</v>
      </c>
    </row>
    <row r="154" spans="1:14">
      <c r="A154" s="53" t="s">
        <v>98</v>
      </c>
      <c r="B154" s="213">
        <v>20</v>
      </c>
      <c r="C154" s="53" t="s">
        <v>244</v>
      </c>
      <c r="D154" s="51">
        <f>IFERROR(INDEX(Выгрузка!F:F,MATCH(' остататок'!C:C,Выгрузка!A:A,0)),0)</f>
        <v>20</v>
      </c>
      <c r="E154" s="52">
        <f>IFERROR(INDEX(Выгрузка!K:K,MATCH(' остататок'!C:C,Выгрузка!A:A,0)),0)</f>
        <v>100</v>
      </c>
      <c r="F154" s="52">
        <f>IFERROR(INDEX(Выгрузка!L:L,MATCH(' остататок'!$C:$C,Выгрузка!$A:$A,0)),0)</f>
        <v>84</v>
      </c>
      <c r="G154" s="52">
        <f>IFERROR(INDEX(Выгрузка!M:M,MATCH(' остататок'!$C:$C,Выгрузка!$A:$A,0)),0)</f>
        <v>78</v>
      </c>
      <c r="H154" s="52">
        <f>IFERROR(INDEX(Выгрузка!N:N,MATCH(' остататок'!$C:$C,Выгрузка!$A:$A,0)),0)</f>
        <v>78</v>
      </c>
    </row>
    <row r="155" spans="1:14">
      <c r="A155" s="53" t="s">
        <v>105</v>
      </c>
      <c r="B155" s="213">
        <v>18</v>
      </c>
      <c r="C155" s="53" t="s">
        <v>245</v>
      </c>
      <c r="D155" s="51">
        <f>IFERROR(INDEX(Выгрузка!F:F,MATCH(' остататок'!C:C,Выгрузка!A:A,0)),0)</f>
        <v>24</v>
      </c>
      <c r="E155" s="52">
        <f>IFERROR(INDEX(Выгрузка!K:K,MATCH(' остататок'!C:C,Выгрузка!A:A,0)),0)</f>
        <v>290</v>
      </c>
      <c r="F155" s="52">
        <f>IFERROR(INDEX(Выгрузка!L:L,MATCH(' остататок'!$C:$C,Выгрузка!$A:$A,0)),0)</f>
        <v>260</v>
      </c>
      <c r="G155" s="52">
        <f>IFERROR(INDEX(Выгрузка!M:M,MATCH(' остататок'!$C:$C,Выгрузка!$A:$A,0)),0)</f>
        <v>250</v>
      </c>
      <c r="H155" s="52">
        <f>IFERROR(INDEX(Выгрузка!N:N,MATCH(' остататок'!$C:$C,Выгрузка!$A:$A,0)),0)</f>
        <v>250</v>
      </c>
    </row>
    <row r="156" spans="1:14">
      <c r="A156" s="49"/>
      <c r="B156" s="213">
        <v>0</v>
      </c>
      <c r="C156" s="54"/>
      <c r="D156" s="51">
        <f>IFERROR(INDEX(Выгрузка!F:F,MATCH(' остататок'!C:C,Выгрузка!A:A,0)),0)</f>
        <v>0</v>
      </c>
      <c r="E156" s="52">
        <f>IFERROR(INDEX(Выгрузка!K:K,MATCH(' остататок'!C:C,Выгрузка!A:A,0)),0)</f>
        <v>0</v>
      </c>
      <c r="F156" s="52">
        <f>IFERROR(INDEX(Выгрузка!L:L,MATCH(' остататок'!$C:$C,Выгрузка!$A:$A,0)),0)</f>
        <v>0</v>
      </c>
      <c r="G156" s="52">
        <f>IFERROR(INDEX(Выгрузка!M:M,MATCH(' остататок'!$C:$C,Выгрузка!$A:$A,0)),0)</f>
        <v>0</v>
      </c>
      <c r="H156" s="52">
        <f>IFERROR(INDEX(Выгрузка!N:N,MATCH(' остататок'!$C:$C,Выгрузка!$A:$A,0)),0)</f>
        <v>0</v>
      </c>
    </row>
    <row r="157" spans="1:14">
      <c r="A157" s="49"/>
      <c r="B157" s="213">
        <v>0</v>
      </c>
      <c r="C157" s="53" t="s">
        <v>246</v>
      </c>
      <c r="D157" s="51">
        <f>IFERROR(INDEX(Выгрузка!F:F,MATCH(' остататок'!C:C,Выгрузка!A:A,0)),0)</f>
        <v>109</v>
      </c>
      <c r="E157" s="52">
        <f>IFERROR(INDEX(Выгрузка!K:K,MATCH(' остататок'!C:C,Выгрузка!A:A,0)),0)</f>
        <v>36</v>
      </c>
      <c r="F157" s="52">
        <f>IFERROR(INDEX(Выгрузка!L:L,MATCH(' остататок'!$C:$C,Выгрузка!$A:$A,0)),0)</f>
        <v>36</v>
      </c>
      <c r="G157" s="52">
        <f>IFERROR(INDEX(Выгрузка!M:M,MATCH(' остататок'!$C:$C,Выгрузка!$A:$A,0)),0)</f>
        <v>36</v>
      </c>
      <c r="H157" s="52">
        <f>IFERROR(INDEX(Выгрузка!N:N,MATCH(' остататок'!$C:$C,Выгрузка!$A:$A,0)),0)</f>
        <v>36</v>
      </c>
    </row>
    <row r="158" spans="1:14">
      <c r="A158" s="49"/>
      <c r="B158" s="213">
        <v>0</v>
      </c>
      <c r="C158" s="53" t="s">
        <v>247</v>
      </c>
      <c r="D158" s="51">
        <f>IFERROR(INDEX(Выгрузка!F:F,MATCH(' остататок'!C:C,Выгрузка!A:A,0)),0)</f>
        <v>10</v>
      </c>
      <c r="E158" s="52">
        <f>IFERROR(INDEX(Выгрузка!K:K,MATCH(' остататок'!C:C,Выгрузка!A:A,0)),0)</f>
        <v>450</v>
      </c>
      <c r="F158" s="52">
        <f>IFERROR(INDEX(Выгрузка!L:L,MATCH(' остататок'!$C:$C,Выгрузка!$A:$A,0)),0)</f>
        <v>450</v>
      </c>
      <c r="G158" s="52">
        <f>IFERROR(INDEX(Выгрузка!M:M,MATCH(' остататок'!$C:$C,Выгрузка!$A:$A,0)),0)</f>
        <v>450</v>
      </c>
      <c r="H158" s="52">
        <f>IFERROR(INDEX(Выгрузка!N:N,MATCH(' остататок'!$C:$C,Выгрузка!$A:$A,0)),0)</f>
        <v>450</v>
      </c>
    </row>
    <row r="159" spans="1:14">
      <c r="A159" s="53" t="s">
        <v>106</v>
      </c>
      <c r="B159" s="213">
        <v>1</v>
      </c>
      <c r="C159" s="53" t="s">
        <v>248</v>
      </c>
      <c r="D159" s="51">
        <f>IFERROR(INDEX(Выгрузка!F:F,MATCH(' остататок'!C:C,Выгрузка!A:A,0)),0)</f>
        <v>20</v>
      </c>
      <c r="E159" s="52">
        <f>IFERROR(INDEX(Выгрузка!K:K,MATCH(' остататок'!C:C,Выгрузка!A:A,0)),0)</f>
        <v>950</v>
      </c>
      <c r="F159" s="52">
        <f>IFERROR(INDEX(Выгрузка!L:L,MATCH(' остататок'!$C:$C,Выгрузка!$A:$A,0)),0)</f>
        <v>950</v>
      </c>
      <c r="G159" s="52">
        <f>IFERROR(INDEX(Выгрузка!M:M,MATCH(' остататок'!$C:$C,Выгрузка!$A:$A,0)),0)</f>
        <v>950</v>
      </c>
      <c r="H159" s="52">
        <f>IFERROR(INDEX(Выгрузка!N:N,MATCH(' остататок'!$C:$C,Выгрузка!$A:$A,0)),0)</f>
        <v>950</v>
      </c>
    </row>
    <row r="160" spans="1:14">
      <c r="A160" s="53" t="s">
        <v>413</v>
      </c>
      <c r="B160" s="213">
        <v>8000</v>
      </c>
      <c r="C160" s="198" t="s">
        <v>411</v>
      </c>
      <c r="D160" s="51">
        <f>IFERROR(INDEX(Выгрузка!F:F,MATCH(' остататок'!C:C,Выгрузка!A:A,0)),0)</f>
        <v>52700</v>
      </c>
      <c r="E160" s="52">
        <f>IFERROR(INDEX(Выгрузка!K:K,MATCH(' остататок'!C:C,Выгрузка!A:A,0)),0)</f>
        <v>0.82</v>
      </c>
      <c r="F160" s="52">
        <f>IFERROR(INDEX(Выгрузка!L:L,MATCH(' остататок'!$C:$C,Выгрузка!$A:$A,0)),0)</f>
        <v>0.75</v>
      </c>
      <c r="G160" s="52">
        <f>IFERROR(INDEX(Выгрузка!M:M,MATCH(' остататок'!$C:$C,Выгрузка!$A:$A,0)),0)</f>
        <v>0.7</v>
      </c>
      <c r="H160" s="52">
        <f>IFERROR(INDEX(Выгрузка!N:N,MATCH(' остататок'!$C:$C,Выгрузка!$A:$A,0)),0)</f>
        <v>0.61</v>
      </c>
    </row>
    <row r="161" spans="1:8">
      <c r="A161" s="53" t="s">
        <v>414</v>
      </c>
      <c r="B161" s="213">
        <v>8000</v>
      </c>
      <c r="C161" s="198" t="s">
        <v>412</v>
      </c>
      <c r="D161" s="51">
        <f>IFERROR(INDEX(Выгрузка!F:F,MATCH(' остататок'!C:C,Выгрузка!A:A,0)),0)</f>
        <v>37950</v>
      </c>
      <c r="E161" s="52">
        <f>IFERROR(INDEX(Выгрузка!K:K,MATCH(' остататок'!C:C,Выгрузка!A:A,0)),0)</f>
        <v>0.72</v>
      </c>
      <c r="F161" s="52">
        <f>IFERROR(INDEX(Выгрузка!L:L,MATCH(' остататок'!$C:$C,Выгрузка!$A:$A,0)),0)</f>
        <v>0.66</v>
      </c>
      <c r="G161" s="52">
        <f>IFERROR(INDEX(Выгрузка!M:M,MATCH(' остататок'!$C:$C,Выгрузка!$A:$A,0)),0)</f>
        <v>0.61</v>
      </c>
      <c r="H161" s="52">
        <f>IFERROR(INDEX(Выгрузка!N:N,MATCH(' остататок'!$C:$C,Выгрузка!$A:$A,0)),0)</f>
        <v>0.54</v>
      </c>
    </row>
    <row r="162" spans="1:8">
      <c r="A162" s="53" t="s">
        <v>422</v>
      </c>
      <c r="B162" s="213">
        <v>3000</v>
      </c>
      <c r="C162" s="220" t="s">
        <v>421</v>
      </c>
      <c r="D162" s="51">
        <f>IFERROR(INDEX(Выгрузка!F:F,MATCH(' остататок'!C:C,Выгрузка!A:A,0)),0)</f>
        <v>31900</v>
      </c>
      <c r="E162" s="52">
        <f>IFERROR(INDEX(Выгрузка!K:K,MATCH(' остататок'!C:C,Выгрузка!A:A,0)),0)</f>
        <v>1.7</v>
      </c>
      <c r="F162" s="52">
        <f>IFERROR(INDEX(Выгрузка!L:L,MATCH(' остататок'!$C:$C,Выгрузка!$A:$A,0)),0)</f>
        <v>1.55</v>
      </c>
      <c r="G162" s="52">
        <f>IFERROR(INDEX(Выгрузка!M:M,MATCH(' остататок'!$C:$C,Выгрузка!$A:$A,0)),0)</f>
        <v>1.32</v>
      </c>
      <c r="H162" s="52">
        <f>IFERROR(INDEX(Выгрузка!N:N,MATCH(' остататок'!$C:$C,Выгрузка!$A:$A,0)),0)</f>
        <v>1.25</v>
      </c>
    </row>
    <row r="163" spans="1:8">
      <c r="A163" s="49"/>
      <c r="B163" s="49"/>
      <c r="C163" s="49"/>
      <c r="D163" s="49"/>
      <c r="E163" s="49"/>
      <c r="F163" s="49"/>
      <c r="G163" s="49"/>
      <c r="H163" s="49"/>
    </row>
    <row r="164" spans="1:8">
      <c r="A164" s="49"/>
      <c r="B164" s="49"/>
      <c r="C164" s="49"/>
      <c r="D164" s="49"/>
      <c r="E164" s="49"/>
      <c r="F164" s="49"/>
      <c r="G164" s="49"/>
      <c r="H164" s="49"/>
    </row>
    <row r="165" spans="1:8">
      <c r="A165" s="49"/>
      <c r="B165" s="49"/>
      <c r="C165" s="49"/>
      <c r="D165" s="49"/>
      <c r="E165" s="49"/>
      <c r="F165" s="49"/>
      <c r="G165" s="49"/>
      <c r="H165" s="49"/>
    </row>
    <row r="166" spans="1:8">
      <c r="A166" s="49"/>
      <c r="B166" s="49"/>
      <c r="C166" s="49"/>
      <c r="D166" s="49"/>
      <c r="E166" s="49"/>
      <c r="F166" s="49"/>
      <c r="G166" s="49"/>
      <c r="H166" s="49"/>
    </row>
    <row r="167" spans="1:8">
      <c r="A167" s="49"/>
      <c r="B167" s="49"/>
      <c r="C167" s="49"/>
      <c r="D167" s="49"/>
      <c r="E167" s="49"/>
      <c r="F167" s="49"/>
      <c r="G167" s="49"/>
      <c r="H167" s="49"/>
    </row>
    <row r="168" spans="1:8">
      <c r="A168" s="49"/>
      <c r="B168" s="49"/>
      <c r="C168" s="49"/>
      <c r="D168" s="49"/>
      <c r="E168" s="49"/>
      <c r="F168" s="49"/>
      <c r="G168" s="49"/>
      <c r="H168" s="49"/>
    </row>
    <row r="169" spans="1:8">
      <c r="A169" s="49"/>
      <c r="B169" s="49"/>
      <c r="C169" s="49"/>
      <c r="D169" s="49"/>
      <c r="E169" s="49"/>
      <c r="F169" s="49"/>
      <c r="G169" s="49"/>
      <c r="H169" s="49"/>
    </row>
    <row r="170" spans="1:8">
      <c r="A170" s="49"/>
      <c r="B170" s="49"/>
      <c r="C170" s="49"/>
      <c r="D170" s="49"/>
      <c r="E170" s="49"/>
      <c r="F170" s="49"/>
      <c r="G170" s="49"/>
      <c r="H170" s="49"/>
    </row>
    <row r="171" spans="1:8">
      <c r="A171" s="49"/>
      <c r="B171" s="49"/>
      <c r="C171" s="49"/>
      <c r="D171" s="49"/>
      <c r="E171" s="49"/>
      <c r="F171" s="49"/>
      <c r="G171" s="49"/>
      <c r="H171" s="49"/>
    </row>
    <row r="172" spans="1:8">
      <c r="A172" s="49"/>
      <c r="B172" s="49"/>
      <c r="C172" s="49"/>
      <c r="D172" s="49"/>
      <c r="E172" s="49"/>
      <c r="F172" s="49"/>
      <c r="G172" s="49"/>
      <c r="H172" s="49"/>
    </row>
    <row r="173" spans="1:8">
      <c r="A173" s="49"/>
      <c r="B173" s="49"/>
      <c r="C173" s="49"/>
      <c r="D173" s="49"/>
      <c r="E173" s="49"/>
      <c r="F173" s="49"/>
      <c r="G173" s="49"/>
      <c r="H173" s="49"/>
    </row>
  </sheetData>
  <protectedRanges>
    <protectedRange algorithmName="SHA-512" hashValue="NeLWjdx3ZIyWser7VU7ZJKI1VDZ4xcFlKhDVGFsNiqr0J9tRjOENop8D8x0HtIv9E0n1yXlfjUlY07EjPoKYAA==" saltValue="OrmcBdrUydHg36/EK33+PA==" spinCount="100000" sqref="M2:M13" name="Диапазон1"/>
    <protectedRange algorithmName="SHA-512" hashValue="NeLWjdx3ZIyWser7VU7ZJKI1VDZ4xcFlKhDVGFsNiqr0J9tRjOENop8D8x0HtIv9E0n1yXlfjUlY07EjPoKYAA==" saltValue="OrmcBdrUydHg36/EK33+PA==" spinCount="100000" sqref="M62:M86" name="Диапазон1_1"/>
    <protectedRange algorithmName="SHA-512" hashValue="NeLWjdx3ZIyWser7VU7ZJKI1VDZ4xcFlKhDVGFsNiqr0J9tRjOENop8D8x0HtIv9E0n1yXlfjUlY07EjPoKYAA==" saltValue="OrmcBdrUydHg36/EK33+PA==" spinCount="100000" sqref="M102:M109" name="Диапазон1_2"/>
    <protectedRange algorithmName="SHA-512" hashValue="NeLWjdx3ZIyWser7VU7ZJKI1VDZ4xcFlKhDVGFsNiqr0J9tRjOENop8D8x0HtIv9E0n1yXlfjUlY07EjPoKYAA==" saltValue="OrmcBdrUydHg36/EK33+PA==" spinCount="100000" sqref="M88:M100" name="Диапазон1_3"/>
    <protectedRange algorithmName="SHA-512" hashValue="NeLWjdx3ZIyWser7VU7ZJKI1VDZ4xcFlKhDVGFsNiqr0J9tRjOENop8D8x0HtIv9E0n1yXlfjUlY07EjPoKYAA==" saltValue="OrmcBdrUydHg36/EK33+PA==" spinCount="100000" sqref="M45:M48 M35:M41" name="Диапазон1_4"/>
    <protectedRange algorithmName="SHA-512" hashValue="NeLWjdx3ZIyWser7VU7ZJKI1VDZ4xcFlKhDVGFsNiqr0J9tRjOENop8D8x0HtIv9E0n1yXlfjUlY07EjPoKYAA==" saltValue="OrmcBdrUydHg36/EK33+PA==" spinCount="100000" sqref="M50:M57" name="Диапазон1_5"/>
    <protectedRange algorithmName="SHA-512" hashValue="NeLWjdx3ZIyWser7VU7ZJKI1VDZ4xcFlKhDVGFsNiqr0J9tRjOENop8D8x0HtIv9E0n1yXlfjUlY07EjPoKYAA==" saltValue="OrmcBdrUydHg36/EK33+PA==" spinCount="100000" sqref="M148 M143:M146 M137:M141" name="Диапазон1_6"/>
    <protectedRange algorithmName="SHA-512" hashValue="NeLWjdx3ZIyWser7VU7ZJKI1VDZ4xcFlKhDVGFsNiqr0J9tRjOENop8D8x0HtIv9E0n1yXlfjUlY07EjPoKYAA==" saltValue="OrmcBdrUydHg36/EK33+PA==" spinCount="100000" sqref="M142" name="Диапазон1_7"/>
    <protectedRange algorithmName="SHA-512" hashValue="NeLWjdx3ZIyWser7VU7ZJKI1VDZ4xcFlKhDVGFsNiqr0J9tRjOENop8D8x0HtIv9E0n1yXlfjUlY07EjPoKYAA==" saltValue="OrmcBdrUydHg36/EK33+PA==" spinCount="100000" sqref="M121:M123 M130:M133" name="Диапазон1_8"/>
    <protectedRange algorithmName="SHA-512" hashValue="NeLWjdx3ZIyWser7VU7ZJKI1VDZ4xcFlKhDVGFsNiqr0J9tRjOENop8D8x0HtIv9E0n1yXlfjUlY07EjPoKYAA==" saltValue="OrmcBdrUydHg36/EK33+PA==" spinCount="100000" sqref="M112:M115 M120 M125:M127" name="Диапазон1_9"/>
    <protectedRange algorithmName="SHA-512" hashValue="NeLWjdx3ZIyWser7VU7ZJKI1VDZ4xcFlKhDVGFsNiqr0J9tRjOENop8D8x0HtIv9E0n1yXlfjUlY07EjPoKYAA==" saltValue="OrmcBdrUydHg36/EK33+PA==" spinCount="100000" sqref="M59:M61" name="Диапазон1_10"/>
    <protectedRange algorithmName="SHA-512" hashValue="NeLWjdx3ZIyWser7VU7ZJKI1VDZ4xcFlKhDVGFsNiqr0J9tRjOENop8D8x0HtIv9E0n1yXlfjUlY07EjPoKYAA==" saltValue="OrmcBdrUydHg36/EK33+PA==" spinCount="100000" sqref="M15:M18" name="Диапазон1_11"/>
  </protectedRanges>
  <conditionalFormatting sqref="C3">
    <cfRule type="expression" dxfId="5" priority="5">
      <formula>$C$4&lt;&gt;$C$3</formula>
    </cfRule>
    <cfRule type="expression" dxfId="4" priority="6">
      <formula>$C$4=$C$3</formula>
    </cfRule>
  </conditionalFormatting>
  <conditionalFormatting sqref="D3">
    <cfRule type="expression" dxfId="3" priority="7">
      <formula>$D$4&lt;&gt;$D$3</formula>
    </cfRule>
    <cfRule type="expression" dxfId="2" priority="8">
      <formula>$D$4=$D$3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4"/>
  <dimension ref="A1:O166"/>
  <sheetViews>
    <sheetView workbookViewId="0">
      <pane ySplit="1" topLeftCell="A116" activePane="bottomLeft" state="frozen"/>
      <selection activeCell="F102" sqref="F102"/>
      <selection pane="bottomLeft" activeCell="M139" sqref="M139"/>
    </sheetView>
  </sheetViews>
  <sheetFormatPr defaultRowHeight="15"/>
  <cols>
    <col min="1" max="1" width="59" customWidth="1"/>
    <col min="15" max="15" width="14.85546875" customWidth="1"/>
  </cols>
  <sheetData>
    <row r="1" spans="1:15" ht="69" customHeight="1">
      <c r="A1" s="216" t="s">
        <v>249</v>
      </c>
      <c r="B1" s="216" t="s">
        <v>277</v>
      </c>
      <c r="C1" s="216" t="s">
        <v>278</v>
      </c>
      <c r="D1" s="216" t="s">
        <v>279</v>
      </c>
      <c r="E1" s="216" t="s">
        <v>280</v>
      </c>
      <c r="F1" s="216" t="s">
        <v>127</v>
      </c>
      <c r="G1" s="217" t="s">
        <v>281</v>
      </c>
      <c r="H1" s="217" t="s">
        <v>282</v>
      </c>
      <c r="I1" s="217" t="s">
        <v>283</v>
      </c>
      <c r="J1" s="217" t="s">
        <v>284</v>
      </c>
      <c r="K1" s="218" t="s">
        <v>285</v>
      </c>
      <c r="L1" s="5" t="s">
        <v>286</v>
      </c>
      <c r="M1" s="5" t="s">
        <v>287</v>
      </c>
      <c r="N1" s="5" t="s">
        <v>288</v>
      </c>
      <c r="O1" s="191" t="s">
        <v>410</v>
      </c>
    </row>
    <row r="2" spans="1:15">
      <c r="A2" s="219"/>
      <c r="B2" s="219"/>
      <c r="C2" s="219"/>
      <c r="D2" s="219"/>
      <c r="E2" s="219"/>
      <c r="F2" s="219"/>
      <c r="G2" s="219"/>
      <c r="H2" s="219"/>
      <c r="I2" s="219"/>
      <c r="J2" s="219"/>
      <c r="K2" s="197"/>
      <c r="L2" s="6"/>
      <c r="M2" s="6"/>
      <c r="N2" s="6"/>
      <c r="O2" s="4" t="str">
        <f>IF(COUNTIF(' остататок'!C:C,A2)&gt;0,"Дубль","Уникальный")</f>
        <v>Уникальный</v>
      </c>
    </row>
    <row r="3" spans="1:15">
      <c r="A3" s="220" t="s">
        <v>133</v>
      </c>
      <c r="B3" s="220" t="s">
        <v>269</v>
      </c>
      <c r="C3" s="221">
        <v>32200</v>
      </c>
      <c r="D3" s="221">
        <v>0</v>
      </c>
      <c r="E3" s="221">
        <v>0</v>
      </c>
      <c r="F3" s="221">
        <v>32200</v>
      </c>
      <c r="G3" s="221">
        <v>2.38</v>
      </c>
      <c r="H3" s="221">
        <v>76636</v>
      </c>
      <c r="I3" s="221">
        <v>3.97</v>
      </c>
      <c r="J3" s="221">
        <v>127834</v>
      </c>
      <c r="K3" s="199">
        <v>3.97</v>
      </c>
      <c r="L3" s="7">
        <v>3.66</v>
      </c>
      <c r="M3" s="7">
        <v>3.4</v>
      </c>
      <c r="N3" s="7">
        <v>2.98</v>
      </c>
      <c r="O3" s="4" t="str">
        <f>IF(COUNTIF(' остататок'!C:C,A3)&gt;0,"Дубль","Уникальный")</f>
        <v>Дубль</v>
      </c>
    </row>
    <row r="4" spans="1:15">
      <c r="A4" s="220" t="s">
        <v>134</v>
      </c>
      <c r="B4" s="220" t="s">
        <v>269</v>
      </c>
      <c r="C4" s="221">
        <v>58770</v>
      </c>
      <c r="D4" s="221">
        <v>0</v>
      </c>
      <c r="E4" s="221">
        <v>0</v>
      </c>
      <c r="F4" s="221">
        <v>58770</v>
      </c>
      <c r="G4" s="221">
        <v>1.85</v>
      </c>
      <c r="H4" s="221">
        <v>108724.5</v>
      </c>
      <c r="I4" s="221">
        <v>3.08</v>
      </c>
      <c r="J4" s="221">
        <v>181011.6</v>
      </c>
      <c r="K4" s="199">
        <v>3.08</v>
      </c>
      <c r="L4" s="7">
        <v>2.85</v>
      </c>
      <c r="M4" s="7">
        <v>2.64</v>
      </c>
      <c r="N4" s="7">
        <v>2.31</v>
      </c>
      <c r="O4" s="4" t="str">
        <f>IF(COUNTIF(' остататок'!C:C,A4)&gt;0,"Дубль","Уникальный")</f>
        <v>Дубль</v>
      </c>
    </row>
    <row r="5" spans="1:15">
      <c r="A5" s="220" t="s">
        <v>135</v>
      </c>
      <c r="B5" s="220" t="s">
        <v>269</v>
      </c>
      <c r="C5" s="221">
        <v>28400</v>
      </c>
      <c r="D5" s="221">
        <v>0</v>
      </c>
      <c r="E5" s="221">
        <v>0</v>
      </c>
      <c r="F5" s="221">
        <v>28400</v>
      </c>
      <c r="G5" s="221">
        <v>1.7</v>
      </c>
      <c r="H5" s="221">
        <v>48280</v>
      </c>
      <c r="I5" s="221">
        <v>2.83</v>
      </c>
      <c r="J5" s="221">
        <v>80372</v>
      </c>
      <c r="K5" s="199">
        <v>2.83</v>
      </c>
      <c r="L5" s="7">
        <v>2.62</v>
      </c>
      <c r="M5" s="7">
        <v>2.4300000000000002</v>
      </c>
      <c r="N5" s="7">
        <v>2.13</v>
      </c>
      <c r="O5" s="4" t="str">
        <f>IF(COUNTIF(' остататок'!C:C,A5)&gt;0,"Дубль","Уникальный")</f>
        <v>Дубль</v>
      </c>
    </row>
    <row r="6" spans="1:15">
      <c r="A6" s="220" t="s">
        <v>136</v>
      </c>
      <c r="B6" s="220" t="s">
        <v>269</v>
      </c>
      <c r="C6" s="221">
        <v>47800</v>
      </c>
      <c r="D6" s="221">
        <v>0</v>
      </c>
      <c r="E6" s="221">
        <v>0</v>
      </c>
      <c r="F6" s="221">
        <v>47800</v>
      </c>
      <c r="G6" s="221">
        <v>1.4</v>
      </c>
      <c r="H6" s="221">
        <v>66920</v>
      </c>
      <c r="I6" s="221">
        <v>2.33</v>
      </c>
      <c r="J6" s="221">
        <v>111374</v>
      </c>
      <c r="K6" s="199">
        <v>2.33</v>
      </c>
      <c r="L6" s="7">
        <v>2.15</v>
      </c>
      <c r="M6" s="7">
        <v>2</v>
      </c>
      <c r="N6" s="7">
        <v>1.75</v>
      </c>
      <c r="O6" s="4" t="str">
        <f>IF(COUNTIF(' остататок'!C:C,A6)&gt;0,"Дубль","Уникальный")</f>
        <v>Дубль</v>
      </c>
    </row>
    <row r="7" spans="1:15">
      <c r="A7" s="220" t="s">
        <v>137</v>
      </c>
      <c r="B7" s="220" t="s">
        <v>269</v>
      </c>
      <c r="C7" s="221">
        <v>105600</v>
      </c>
      <c r="D7" s="221">
        <v>0</v>
      </c>
      <c r="E7" s="221">
        <v>0</v>
      </c>
      <c r="F7" s="221">
        <v>105600</v>
      </c>
      <c r="G7" s="221">
        <v>1.3</v>
      </c>
      <c r="H7" s="221">
        <v>137280</v>
      </c>
      <c r="I7" s="221">
        <v>2.17</v>
      </c>
      <c r="J7" s="221">
        <v>229152</v>
      </c>
      <c r="K7" s="199">
        <v>2.17</v>
      </c>
      <c r="L7" s="7">
        <v>2</v>
      </c>
      <c r="M7" s="7">
        <v>1.86</v>
      </c>
      <c r="N7" s="7">
        <v>1.63</v>
      </c>
      <c r="O7" s="4" t="str">
        <f>IF(COUNTIF(' остататок'!C:C,A7)&gt;0,"Дубль","Уникальный")</f>
        <v>Дубль</v>
      </c>
    </row>
    <row r="8" spans="1:15">
      <c r="A8" s="220" t="s">
        <v>138</v>
      </c>
      <c r="B8" s="220" t="s">
        <v>269</v>
      </c>
      <c r="C8" s="221">
        <v>-400</v>
      </c>
      <c r="D8" s="221">
        <v>500</v>
      </c>
      <c r="E8" s="221">
        <v>0</v>
      </c>
      <c r="F8" s="221">
        <v>100</v>
      </c>
      <c r="G8" s="221">
        <v>1.08</v>
      </c>
      <c r="H8" s="221">
        <v>108</v>
      </c>
      <c r="I8" s="221">
        <v>1.8</v>
      </c>
      <c r="J8" s="221">
        <v>180</v>
      </c>
      <c r="K8" s="199">
        <v>1.8</v>
      </c>
      <c r="L8" s="7">
        <v>1.66</v>
      </c>
      <c r="M8" s="7">
        <v>1.54</v>
      </c>
      <c r="N8" s="7">
        <v>1.35</v>
      </c>
      <c r="O8" s="4" t="str">
        <f>IF(COUNTIF(' остататок'!C:C,A8)&gt;0,"Дубль","Уникальный")</f>
        <v>Дубль</v>
      </c>
    </row>
    <row r="9" spans="1:15">
      <c r="A9" s="220" t="s">
        <v>140</v>
      </c>
      <c r="B9" s="220" t="s">
        <v>269</v>
      </c>
      <c r="C9" s="221">
        <v>6300</v>
      </c>
      <c r="D9" s="221">
        <v>2700</v>
      </c>
      <c r="E9" s="221">
        <v>0</v>
      </c>
      <c r="F9" s="221">
        <v>9000</v>
      </c>
      <c r="G9" s="221">
        <v>0.9</v>
      </c>
      <c r="H9" s="221">
        <v>8100</v>
      </c>
      <c r="I9" s="221">
        <v>1.5</v>
      </c>
      <c r="J9" s="221">
        <v>13500</v>
      </c>
      <c r="K9" s="199">
        <v>1.5</v>
      </c>
      <c r="L9" s="7">
        <v>1.38</v>
      </c>
      <c r="M9" s="7">
        <v>1.29</v>
      </c>
      <c r="N9" s="7">
        <v>1.1299999999999999</v>
      </c>
      <c r="O9" s="4" t="str">
        <f>IF(COUNTIF(' остататок'!C:C,A9)&gt;0,"Дубль","Уникальный")</f>
        <v>Дубль</v>
      </c>
    </row>
    <row r="10" spans="1:15">
      <c r="A10" s="220" t="s">
        <v>142</v>
      </c>
      <c r="B10" s="220" t="s">
        <v>269</v>
      </c>
      <c r="C10" s="221">
        <v>24100</v>
      </c>
      <c r="D10" s="221">
        <v>600</v>
      </c>
      <c r="E10" s="221">
        <v>0</v>
      </c>
      <c r="F10" s="221">
        <v>24700</v>
      </c>
      <c r="G10" s="221">
        <v>0.65</v>
      </c>
      <c r="H10" s="221">
        <v>16055</v>
      </c>
      <c r="I10" s="221">
        <v>1.08</v>
      </c>
      <c r="J10" s="221">
        <v>26676</v>
      </c>
      <c r="K10" s="199">
        <v>1.08</v>
      </c>
      <c r="L10" s="7">
        <v>1</v>
      </c>
      <c r="M10" s="7">
        <v>0.93</v>
      </c>
      <c r="N10" s="7">
        <v>0.81</v>
      </c>
      <c r="O10" s="4" t="str">
        <f>IF(COUNTIF(' остататок'!C:C,A10)&gt;0,"Дубль","Уникальный")</f>
        <v>Дубль</v>
      </c>
    </row>
    <row r="11" spans="1:15">
      <c r="A11" s="220" t="s">
        <v>143</v>
      </c>
      <c r="B11" s="220" t="s">
        <v>269</v>
      </c>
      <c r="C11" s="221">
        <v>400</v>
      </c>
      <c r="D11" s="221">
        <v>0</v>
      </c>
      <c r="E11" s="221">
        <v>0</v>
      </c>
      <c r="F11" s="221">
        <v>400</v>
      </c>
      <c r="G11" s="221">
        <v>0.6</v>
      </c>
      <c r="H11" s="221">
        <v>240</v>
      </c>
      <c r="I11" s="221">
        <v>1</v>
      </c>
      <c r="J11" s="221">
        <v>400</v>
      </c>
      <c r="K11" s="199">
        <v>1</v>
      </c>
      <c r="L11" s="7">
        <v>0.92</v>
      </c>
      <c r="M11" s="7">
        <v>0.86</v>
      </c>
      <c r="N11" s="7">
        <v>0.75</v>
      </c>
      <c r="O11" s="4" t="str">
        <f>IF(COUNTIF(' остататок'!C:C,A11)&gt;0,"Дубль","Уникальный")</f>
        <v>Дубль</v>
      </c>
    </row>
    <row r="12" spans="1:15">
      <c r="A12" s="220" t="s">
        <v>144</v>
      </c>
      <c r="B12" s="220" t="s">
        <v>269</v>
      </c>
      <c r="C12" s="221">
        <v>34200</v>
      </c>
      <c r="D12" s="221">
        <v>700</v>
      </c>
      <c r="E12" s="221">
        <v>0</v>
      </c>
      <c r="F12" s="221">
        <v>34900</v>
      </c>
      <c r="G12" s="221">
        <v>0.54</v>
      </c>
      <c r="H12" s="221">
        <v>18846</v>
      </c>
      <c r="I12" s="221">
        <v>0.9</v>
      </c>
      <c r="J12" s="221">
        <v>31410</v>
      </c>
      <c r="K12" s="199">
        <v>0.9</v>
      </c>
      <c r="L12" s="7">
        <v>0.83</v>
      </c>
      <c r="M12" s="7">
        <v>0.77</v>
      </c>
      <c r="N12" s="7">
        <v>0.68</v>
      </c>
      <c r="O12" s="4" t="str">
        <f>IF(COUNTIF(' остататок'!C:C,A12)&gt;0,"Дубль","Уникальный")</f>
        <v>Дубль</v>
      </c>
    </row>
    <row r="13" spans="1:15">
      <c r="A13" s="220" t="s">
        <v>411</v>
      </c>
      <c r="B13" s="220" t="s">
        <v>269</v>
      </c>
      <c r="C13" s="221">
        <v>52700</v>
      </c>
      <c r="D13" s="221">
        <v>0</v>
      </c>
      <c r="E13" s="221">
        <v>0</v>
      </c>
      <c r="F13" s="221">
        <v>52700</v>
      </c>
      <c r="G13" s="221">
        <v>0.49</v>
      </c>
      <c r="H13" s="221">
        <v>25823</v>
      </c>
      <c r="I13" s="221">
        <v>0.82</v>
      </c>
      <c r="J13" s="221">
        <v>43214</v>
      </c>
      <c r="K13" s="199">
        <v>0.82</v>
      </c>
      <c r="L13" s="7">
        <v>0.75</v>
      </c>
      <c r="M13" s="7">
        <v>0.7</v>
      </c>
      <c r="N13" s="7">
        <v>0.61</v>
      </c>
      <c r="O13" s="4" t="str">
        <f>IF(COUNTIF(' остататок'!C:C,A13)&gt;0,"Дубль","Уникальный")</f>
        <v>Дубль</v>
      </c>
    </row>
    <row r="14" spans="1:15">
      <c r="A14" s="220" t="s">
        <v>412</v>
      </c>
      <c r="B14" s="220" t="s">
        <v>269</v>
      </c>
      <c r="C14" s="221">
        <v>37950</v>
      </c>
      <c r="D14" s="221">
        <v>0</v>
      </c>
      <c r="E14" s="221">
        <v>0</v>
      </c>
      <c r="F14" s="221">
        <v>37950</v>
      </c>
      <c r="G14" s="221">
        <v>0.43</v>
      </c>
      <c r="H14" s="221">
        <v>16318.5</v>
      </c>
      <c r="I14" s="221">
        <v>0.72</v>
      </c>
      <c r="J14" s="221">
        <v>27324</v>
      </c>
      <c r="K14" s="199">
        <v>0.72</v>
      </c>
      <c r="L14" s="7">
        <v>0.66</v>
      </c>
      <c r="M14" s="7">
        <v>0.61</v>
      </c>
      <c r="N14" s="7">
        <v>0.54</v>
      </c>
      <c r="O14" s="4" t="str">
        <f>IF(COUNTIF(' остататок'!C:C,A14)&gt;0,"Дубль","Уникальный")</f>
        <v>Дубль</v>
      </c>
    </row>
    <row r="15" spans="1:15">
      <c r="A15" s="219"/>
      <c r="B15" s="219"/>
      <c r="C15" s="219"/>
      <c r="D15" s="219"/>
      <c r="E15" s="219"/>
      <c r="F15" s="219"/>
      <c r="G15" s="219"/>
      <c r="H15" s="219"/>
      <c r="I15" s="219"/>
      <c r="J15" s="219"/>
      <c r="K15" s="197"/>
      <c r="L15" s="6"/>
      <c r="M15" s="6"/>
      <c r="N15" s="6"/>
      <c r="O15" s="4" t="str">
        <f>IF(COUNTIF(' остататок'!C:C,A15)&gt;0,"Дубль","Уникальный")</f>
        <v>Уникальный</v>
      </c>
    </row>
    <row r="16" spans="1:15">
      <c r="A16" s="220" t="s">
        <v>118</v>
      </c>
      <c r="B16" s="220" t="s">
        <v>269</v>
      </c>
      <c r="C16" s="221">
        <v>4</v>
      </c>
      <c r="D16" s="221">
        <v>0</v>
      </c>
      <c r="E16" s="221">
        <v>0</v>
      </c>
      <c r="F16" s="221">
        <v>4</v>
      </c>
      <c r="G16" s="221">
        <v>980</v>
      </c>
      <c r="H16" s="221">
        <v>3920</v>
      </c>
      <c r="I16" s="221">
        <v>1500</v>
      </c>
      <c r="J16" s="221">
        <v>6000</v>
      </c>
      <c r="K16" s="199">
        <v>1500</v>
      </c>
      <c r="L16" s="7">
        <v>1300</v>
      </c>
      <c r="M16" s="7">
        <v>1200</v>
      </c>
      <c r="N16" s="7">
        <v>1100</v>
      </c>
      <c r="O16" s="4" t="str">
        <f>IF(COUNTIF(' остататок'!C:C,A16)&gt;0,"Дубль","Уникальный")</f>
        <v>Дубль</v>
      </c>
    </row>
    <row r="17" spans="1:15">
      <c r="A17" s="220" t="s">
        <v>117</v>
      </c>
      <c r="B17" s="220" t="s">
        <v>269</v>
      </c>
      <c r="C17" s="221">
        <v>14</v>
      </c>
      <c r="D17" s="221">
        <v>0</v>
      </c>
      <c r="E17" s="221">
        <v>0</v>
      </c>
      <c r="F17" s="221">
        <v>14</v>
      </c>
      <c r="G17" s="221">
        <v>490</v>
      </c>
      <c r="H17" s="221">
        <v>6860</v>
      </c>
      <c r="I17" s="221">
        <v>785</v>
      </c>
      <c r="J17" s="221">
        <v>10990</v>
      </c>
      <c r="K17" s="199">
        <v>785</v>
      </c>
      <c r="L17" s="7">
        <v>750</v>
      </c>
      <c r="M17" s="7">
        <v>660</v>
      </c>
      <c r="N17" s="7">
        <v>660</v>
      </c>
      <c r="O17" s="4" t="str">
        <f>IF(COUNTIF(' остататок'!C:C,A17)&gt;0,"Дубль","Уникальный")</f>
        <v>Дубль</v>
      </c>
    </row>
    <row r="18" spans="1:15">
      <c r="A18" s="219"/>
      <c r="B18" s="219"/>
      <c r="C18" s="219"/>
      <c r="D18" s="219"/>
      <c r="E18" s="219"/>
      <c r="F18" s="219"/>
      <c r="G18" s="219"/>
      <c r="H18" s="219"/>
      <c r="I18" s="219"/>
      <c r="J18" s="219"/>
      <c r="K18" s="197"/>
      <c r="L18" s="6"/>
      <c r="M18" s="6"/>
      <c r="N18" s="6"/>
      <c r="O18" s="4" t="str">
        <f>IF(COUNTIF(' остататок'!C:C,A18)&gt;0,"Дубль","Уникальный")</f>
        <v>Уникальный</v>
      </c>
    </row>
    <row r="19" spans="1:15">
      <c r="A19" s="220" t="s">
        <v>97</v>
      </c>
      <c r="B19" s="220" t="s">
        <v>269</v>
      </c>
      <c r="C19" s="221">
        <v>1000</v>
      </c>
      <c r="D19" s="221">
        <v>0</v>
      </c>
      <c r="E19" s="221">
        <v>0</v>
      </c>
      <c r="F19" s="221">
        <v>1000</v>
      </c>
      <c r="G19" s="221">
        <v>6.72</v>
      </c>
      <c r="H19" s="221">
        <v>6720</v>
      </c>
      <c r="I19" s="221">
        <v>10.75</v>
      </c>
      <c r="J19" s="221">
        <v>10750</v>
      </c>
      <c r="K19" s="199">
        <v>10.75</v>
      </c>
      <c r="L19" s="7">
        <v>9.6300000000000008</v>
      </c>
      <c r="M19" s="7">
        <v>9.14</v>
      </c>
      <c r="N19" s="7">
        <v>9.14</v>
      </c>
      <c r="O19" s="4" t="str">
        <f>IF(COUNTIF(' остататок'!C:C,A19)&gt;0,"Дубль","Уникальный")</f>
        <v>Дубль</v>
      </c>
    </row>
    <row r="20" spans="1:15">
      <c r="A20" s="220" t="s">
        <v>96</v>
      </c>
      <c r="B20" s="220" t="s">
        <v>269</v>
      </c>
      <c r="C20" s="221">
        <v>800</v>
      </c>
      <c r="D20" s="221">
        <v>0</v>
      </c>
      <c r="E20" s="221">
        <v>0</v>
      </c>
      <c r="F20" s="221">
        <v>800</v>
      </c>
      <c r="G20" s="221">
        <v>5.49</v>
      </c>
      <c r="H20" s="221">
        <v>4392</v>
      </c>
      <c r="I20" s="221">
        <v>8.7799999999999994</v>
      </c>
      <c r="J20" s="221">
        <v>7024</v>
      </c>
      <c r="K20" s="199">
        <v>8.7799999999999994</v>
      </c>
      <c r="L20" s="7">
        <v>7.85</v>
      </c>
      <c r="M20" s="7">
        <v>7.47</v>
      </c>
      <c r="N20" s="7">
        <v>7.47</v>
      </c>
      <c r="O20" s="4" t="str">
        <f>IF(COUNTIF(' остататок'!C:C,A20)&gt;0,"Дубль","Уникальный")</f>
        <v>Дубль</v>
      </c>
    </row>
    <row r="21" spans="1:15">
      <c r="A21" s="220" t="s">
        <v>95</v>
      </c>
      <c r="B21" s="220" t="s">
        <v>269</v>
      </c>
      <c r="C21" s="221">
        <v>2000</v>
      </c>
      <c r="D21" s="221">
        <v>0</v>
      </c>
      <c r="E21" s="221">
        <v>0</v>
      </c>
      <c r="F21" s="221">
        <v>2000</v>
      </c>
      <c r="G21" s="221">
        <v>4.18</v>
      </c>
      <c r="H21" s="221">
        <v>8360</v>
      </c>
      <c r="I21" s="221">
        <v>6.69</v>
      </c>
      <c r="J21" s="221">
        <v>13380</v>
      </c>
      <c r="K21" s="199">
        <v>6.69</v>
      </c>
      <c r="L21" s="7">
        <v>5.98</v>
      </c>
      <c r="M21" s="7">
        <v>5.68</v>
      </c>
      <c r="N21" s="7">
        <v>5.68</v>
      </c>
      <c r="O21" s="4" t="str">
        <f>IF(COUNTIF(' остататок'!C:C,A21)&gt;0,"Дубль","Уникальный")</f>
        <v>Дубль</v>
      </c>
    </row>
    <row r="22" spans="1:15">
      <c r="A22" s="220" t="s">
        <v>94</v>
      </c>
      <c r="B22" s="220" t="s">
        <v>269</v>
      </c>
      <c r="C22" s="221">
        <v>1800</v>
      </c>
      <c r="D22" s="221">
        <v>0</v>
      </c>
      <c r="E22" s="221">
        <v>0</v>
      </c>
      <c r="F22" s="221">
        <v>1800</v>
      </c>
      <c r="G22" s="221">
        <v>3.19</v>
      </c>
      <c r="H22" s="221">
        <v>5742</v>
      </c>
      <c r="I22" s="221">
        <v>5.0999999999999996</v>
      </c>
      <c r="J22" s="221">
        <v>9180</v>
      </c>
      <c r="K22" s="199">
        <v>5.0999999999999996</v>
      </c>
      <c r="L22" s="7">
        <v>4.5599999999999996</v>
      </c>
      <c r="M22" s="7">
        <v>4.34</v>
      </c>
      <c r="N22" s="7">
        <v>4.34</v>
      </c>
      <c r="O22" s="4" t="str">
        <f>IF(COUNTIF(' остататок'!C:C,A22)&gt;0,"Дубль","Уникальный")</f>
        <v>Дубль</v>
      </c>
    </row>
    <row r="23" spans="1:15">
      <c r="A23" s="220" t="s">
        <v>93</v>
      </c>
      <c r="B23" s="220" t="s">
        <v>269</v>
      </c>
      <c r="C23" s="221">
        <v>6000</v>
      </c>
      <c r="D23" s="221">
        <v>0</v>
      </c>
      <c r="E23" s="221">
        <v>0</v>
      </c>
      <c r="F23" s="221">
        <v>6000</v>
      </c>
      <c r="G23" s="221">
        <v>2.38</v>
      </c>
      <c r="H23" s="221">
        <v>14280</v>
      </c>
      <c r="I23" s="221">
        <v>3.81</v>
      </c>
      <c r="J23" s="221">
        <v>22860</v>
      </c>
      <c r="K23" s="199">
        <v>3.81</v>
      </c>
      <c r="L23" s="7">
        <v>3.4</v>
      </c>
      <c r="M23" s="7">
        <v>3.24</v>
      </c>
      <c r="N23" s="7">
        <v>3.24</v>
      </c>
      <c r="O23" s="4" t="str">
        <f>IF(COUNTIF(' остататок'!C:C,A23)&gt;0,"Дубль","Уникальный")</f>
        <v>Дубль</v>
      </c>
    </row>
    <row r="24" spans="1:15">
      <c r="A24" s="220" t="s">
        <v>92</v>
      </c>
      <c r="B24" s="220" t="s">
        <v>269</v>
      </c>
      <c r="C24" s="221">
        <v>5300</v>
      </c>
      <c r="D24" s="221">
        <v>0</v>
      </c>
      <c r="E24" s="221">
        <v>0</v>
      </c>
      <c r="F24" s="221">
        <v>5300</v>
      </c>
      <c r="G24" s="221">
        <v>2.1</v>
      </c>
      <c r="H24" s="221">
        <v>11130</v>
      </c>
      <c r="I24" s="221">
        <v>3.36</v>
      </c>
      <c r="J24" s="221">
        <v>17808</v>
      </c>
      <c r="K24" s="199">
        <v>3.36</v>
      </c>
      <c r="L24" s="7">
        <v>3</v>
      </c>
      <c r="M24" s="7">
        <v>2.86</v>
      </c>
      <c r="N24" s="7">
        <v>2.86</v>
      </c>
      <c r="O24" s="4" t="str">
        <f>IF(COUNTIF(' остататок'!C:C,A24)&gt;0,"Дубль","Уникальный")</f>
        <v>Дубль</v>
      </c>
    </row>
    <row r="25" spans="1:15">
      <c r="A25" s="220" t="s">
        <v>89</v>
      </c>
      <c r="B25" s="220" t="s">
        <v>269</v>
      </c>
      <c r="C25" s="221">
        <v>6000</v>
      </c>
      <c r="D25" s="221">
        <v>0</v>
      </c>
      <c r="E25" s="221">
        <v>0</v>
      </c>
      <c r="F25" s="221">
        <v>6000</v>
      </c>
      <c r="G25" s="221">
        <v>0.57999999999999996</v>
      </c>
      <c r="H25" s="221">
        <v>3480</v>
      </c>
      <c r="I25" s="221">
        <v>0.93</v>
      </c>
      <c r="J25" s="221">
        <v>5580</v>
      </c>
      <c r="K25" s="199">
        <v>0.93</v>
      </c>
      <c r="L25" s="7">
        <v>0.83</v>
      </c>
      <c r="M25" s="7">
        <v>0.79</v>
      </c>
      <c r="N25" s="7">
        <v>0.79</v>
      </c>
      <c r="O25" s="4" t="str">
        <f>IF(COUNTIF(' остататок'!C:C,A25)&gt;0,"Дубль","Уникальный")</f>
        <v>Дубль</v>
      </c>
    </row>
    <row r="26" spans="1:15">
      <c r="A26" s="220" t="s">
        <v>91</v>
      </c>
      <c r="B26" s="220" t="s">
        <v>269</v>
      </c>
      <c r="C26" s="221">
        <v>1500</v>
      </c>
      <c r="D26" s="221">
        <v>0</v>
      </c>
      <c r="E26" s="221">
        <v>0</v>
      </c>
      <c r="F26" s="221">
        <v>1500</v>
      </c>
      <c r="G26" s="221">
        <v>0.57999999999999996</v>
      </c>
      <c r="H26" s="221">
        <v>870</v>
      </c>
      <c r="I26" s="221">
        <v>0.93</v>
      </c>
      <c r="J26" s="221">
        <v>1395</v>
      </c>
      <c r="K26" s="199">
        <v>0.93</v>
      </c>
      <c r="L26" s="7">
        <v>0.83</v>
      </c>
      <c r="M26" s="7">
        <v>0.79</v>
      </c>
      <c r="N26" s="7">
        <v>0.79</v>
      </c>
      <c r="O26" s="4" t="str">
        <f>IF(COUNTIF(' остататок'!C:C,A26)&gt;0,"Дубль","Уникальный")</f>
        <v>Дубль</v>
      </c>
    </row>
    <row r="27" spans="1:15">
      <c r="A27" s="220" t="s">
        <v>90</v>
      </c>
      <c r="B27" s="220" t="s">
        <v>269</v>
      </c>
      <c r="C27" s="221">
        <v>1000</v>
      </c>
      <c r="D27" s="221">
        <v>0</v>
      </c>
      <c r="E27" s="221">
        <v>0</v>
      </c>
      <c r="F27" s="221">
        <v>1000</v>
      </c>
      <c r="G27" s="221">
        <v>0.47</v>
      </c>
      <c r="H27" s="221">
        <v>470</v>
      </c>
      <c r="I27" s="221">
        <v>0.75</v>
      </c>
      <c r="J27" s="221">
        <v>750</v>
      </c>
      <c r="K27" s="199">
        <v>0.75</v>
      </c>
      <c r="L27" s="7">
        <v>0.67</v>
      </c>
      <c r="M27" s="7">
        <v>0.64</v>
      </c>
      <c r="N27" s="7">
        <v>0.64</v>
      </c>
      <c r="O27" s="4" t="str">
        <f>IF(COUNTIF(' остататок'!C:C,A27)&gt;0,"Дубль","Уникальный")</f>
        <v>Дубль</v>
      </c>
    </row>
    <row r="28" spans="1:15">
      <c r="A28" s="220" t="s">
        <v>88</v>
      </c>
      <c r="B28" s="220" t="s">
        <v>269</v>
      </c>
      <c r="C28" s="221">
        <v>700</v>
      </c>
      <c r="D28" s="221">
        <v>0</v>
      </c>
      <c r="E28" s="221">
        <v>0</v>
      </c>
      <c r="F28" s="221">
        <v>700</v>
      </c>
      <c r="G28" s="221">
        <v>0.4</v>
      </c>
      <c r="H28" s="221">
        <v>280</v>
      </c>
      <c r="I28" s="221">
        <v>0.64</v>
      </c>
      <c r="J28" s="221">
        <v>448</v>
      </c>
      <c r="K28" s="199">
        <v>0.64</v>
      </c>
      <c r="L28" s="7">
        <v>0.56999999999999995</v>
      </c>
      <c r="M28" s="7">
        <v>0.54</v>
      </c>
      <c r="N28" s="7">
        <v>0.54</v>
      </c>
      <c r="O28" s="4" t="str">
        <f>IF(COUNTIF(' остататок'!C:C,A28)&gt;0,"Дубль","Уникальный")</f>
        <v>Дубль</v>
      </c>
    </row>
    <row r="29" spans="1:15">
      <c r="A29" s="220" t="s">
        <v>87</v>
      </c>
      <c r="B29" s="220" t="s">
        <v>269</v>
      </c>
      <c r="C29" s="221">
        <v>200</v>
      </c>
      <c r="D29" s="221">
        <v>0</v>
      </c>
      <c r="E29" s="221">
        <v>0</v>
      </c>
      <c r="F29" s="221">
        <v>200</v>
      </c>
      <c r="G29" s="221">
        <v>0.33</v>
      </c>
      <c r="H29" s="221">
        <v>66</v>
      </c>
      <c r="I29" s="221">
        <v>0.53</v>
      </c>
      <c r="J29" s="221">
        <v>106</v>
      </c>
      <c r="K29" s="199">
        <v>0.53</v>
      </c>
      <c r="L29" s="7">
        <v>0.47</v>
      </c>
      <c r="M29" s="7">
        <v>0.45</v>
      </c>
      <c r="N29" s="7">
        <v>0.45</v>
      </c>
      <c r="O29" s="4" t="str">
        <f>IF(COUNTIF(' остататок'!C:C,A29)&gt;0,"Дубль","Уникальный")</f>
        <v>Дубль</v>
      </c>
    </row>
    <row r="30" spans="1:15">
      <c r="A30" s="219"/>
      <c r="B30" s="219"/>
      <c r="C30" s="219"/>
      <c r="D30" s="219"/>
      <c r="E30" s="219"/>
      <c r="F30" s="219"/>
      <c r="G30" s="219"/>
      <c r="H30" s="219"/>
      <c r="I30" s="219"/>
      <c r="J30" s="219"/>
      <c r="K30" s="197"/>
      <c r="L30" s="6"/>
      <c r="M30" s="6"/>
      <c r="N30" s="6"/>
      <c r="O30" s="4" t="str">
        <f>IF(COUNTIF(' остататок'!C:C,A30)&gt;0,"Дубль","Уникальный")</f>
        <v>Уникальный</v>
      </c>
    </row>
    <row r="31" spans="1:15">
      <c r="A31" s="220" t="s">
        <v>149</v>
      </c>
      <c r="B31" s="220" t="s">
        <v>269</v>
      </c>
      <c r="C31" s="221">
        <v>750</v>
      </c>
      <c r="D31" s="221">
        <v>0</v>
      </c>
      <c r="E31" s="221">
        <v>0</v>
      </c>
      <c r="F31" s="221">
        <v>750</v>
      </c>
      <c r="G31" s="221">
        <v>6.95</v>
      </c>
      <c r="H31" s="221">
        <v>5212.5</v>
      </c>
      <c r="I31" s="221">
        <v>12.4</v>
      </c>
      <c r="J31" s="221">
        <v>9300</v>
      </c>
      <c r="K31" s="199">
        <v>12.4</v>
      </c>
      <c r="L31" s="7">
        <v>11.95</v>
      </c>
      <c r="M31" s="7">
        <v>10.9</v>
      </c>
      <c r="N31" s="7">
        <v>10.9</v>
      </c>
      <c r="O31" s="4" t="str">
        <f>IF(COUNTIF(' остататок'!C:C,A31)&gt;0,"Дубль","Уникальный")</f>
        <v>Дубль</v>
      </c>
    </row>
    <row r="32" spans="1:15">
      <c r="A32" s="220" t="s">
        <v>150</v>
      </c>
      <c r="B32" s="220" t="s">
        <v>269</v>
      </c>
      <c r="C32" s="221">
        <v>4300</v>
      </c>
      <c r="D32" s="221">
        <v>0</v>
      </c>
      <c r="E32" s="221">
        <v>0</v>
      </c>
      <c r="F32" s="221">
        <v>4300</v>
      </c>
      <c r="G32" s="221">
        <v>8.84</v>
      </c>
      <c r="H32" s="221">
        <v>38012</v>
      </c>
      <c r="I32" s="221">
        <v>9.1</v>
      </c>
      <c r="J32" s="221">
        <v>39130</v>
      </c>
      <c r="K32" s="199">
        <v>9.1</v>
      </c>
      <c r="L32" s="7">
        <v>8.4600000000000009</v>
      </c>
      <c r="M32" s="7">
        <v>7.93</v>
      </c>
      <c r="N32" s="7">
        <v>7.93</v>
      </c>
      <c r="O32" s="4" t="str">
        <f>IF(COUNTIF(' остататок'!C:C,A32)&gt;0,"Дубль","Уникальный")</f>
        <v>Дубль</v>
      </c>
    </row>
    <row r="33" spans="1:15">
      <c r="A33" s="220" t="s">
        <v>151</v>
      </c>
      <c r="B33" s="220" t="s">
        <v>269</v>
      </c>
      <c r="C33" s="221">
        <v>2000</v>
      </c>
      <c r="D33" s="221">
        <v>0</v>
      </c>
      <c r="E33" s="221">
        <v>0</v>
      </c>
      <c r="F33" s="221">
        <v>2000</v>
      </c>
      <c r="G33" s="221">
        <v>7.97</v>
      </c>
      <c r="H33" s="221">
        <v>15940</v>
      </c>
      <c r="I33" s="221">
        <v>7.32</v>
      </c>
      <c r="J33" s="221">
        <v>14640</v>
      </c>
      <c r="K33" s="199">
        <v>7.32</v>
      </c>
      <c r="L33" s="7">
        <v>6.84</v>
      </c>
      <c r="M33" s="7">
        <v>6.4</v>
      </c>
      <c r="N33" s="7">
        <v>6.4</v>
      </c>
      <c r="O33" s="4" t="str">
        <f>IF(COUNTIF(' остататок'!C:C,A33)&gt;0,"Дубль","Уникальный")</f>
        <v>Дубль</v>
      </c>
    </row>
    <row r="34" spans="1:15">
      <c r="A34" s="220" t="s">
        <v>152</v>
      </c>
      <c r="B34" s="220" t="s">
        <v>269</v>
      </c>
      <c r="C34" s="221">
        <v>4400</v>
      </c>
      <c r="D34" s="221">
        <v>0</v>
      </c>
      <c r="E34" s="221">
        <v>0</v>
      </c>
      <c r="F34" s="221">
        <v>4400</v>
      </c>
      <c r="G34" s="221">
        <v>6.82</v>
      </c>
      <c r="H34" s="221">
        <v>30008</v>
      </c>
      <c r="I34" s="221">
        <v>5.7</v>
      </c>
      <c r="J34" s="221">
        <v>25080</v>
      </c>
      <c r="K34" s="199">
        <v>5.7</v>
      </c>
      <c r="L34" s="7">
        <v>5.29</v>
      </c>
      <c r="M34" s="7">
        <v>4.95</v>
      </c>
      <c r="N34" s="7">
        <v>4.95</v>
      </c>
      <c r="O34" s="4" t="str">
        <f>IF(COUNTIF(' остататок'!C:C,A34)&gt;0,"Дубль","Уникальный")</f>
        <v>Дубль</v>
      </c>
    </row>
    <row r="35" spans="1:15">
      <c r="A35" s="220" t="s">
        <v>155</v>
      </c>
      <c r="B35" s="220" t="s">
        <v>269</v>
      </c>
      <c r="C35" s="221">
        <v>7150</v>
      </c>
      <c r="D35" s="221">
        <v>0</v>
      </c>
      <c r="E35" s="221">
        <v>0</v>
      </c>
      <c r="F35" s="221">
        <v>7150</v>
      </c>
      <c r="G35" s="221">
        <v>4.6976923076923081</v>
      </c>
      <c r="H35" s="221">
        <v>33588.5</v>
      </c>
      <c r="I35" s="221">
        <v>4.8499999999999996</v>
      </c>
      <c r="J35" s="221">
        <v>34677.5</v>
      </c>
      <c r="K35" s="199">
        <v>4.8499999999999996</v>
      </c>
      <c r="L35" s="7">
        <v>4.6500000000000004</v>
      </c>
      <c r="M35" s="7">
        <v>4.29</v>
      </c>
      <c r="N35" s="7">
        <v>4.29</v>
      </c>
      <c r="O35" s="4" t="str">
        <f>IF(COUNTIF(' остататок'!C:C,A35)&gt;0,"Дубль","Уникальный")</f>
        <v>Дубль</v>
      </c>
    </row>
    <row r="36" spans="1:15">
      <c r="A36" s="220" t="s">
        <v>157</v>
      </c>
      <c r="B36" s="220" t="s">
        <v>269</v>
      </c>
      <c r="C36" s="221">
        <v>4000</v>
      </c>
      <c r="D36" s="221">
        <v>0</v>
      </c>
      <c r="E36" s="221">
        <v>0</v>
      </c>
      <c r="F36" s="221">
        <v>4000</v>
      </c>
      <c r="G36" s="221">
        <v>4.07</v>
      </c>
      <c r="H36" s="221">
        <v>16280</v>
      </c>
      <c r="I36" s="221">
        <v>3.4</v>
      </c>
      <c r="J36" s="221">
        <v>13600</v>
      </c>
      <c r="K36" s="199">
        <v>3.4</v>
      </c>
      <c r="L36" s="7">
        <v>3.15</v>
      </c>
      <c r="M36" s="7">
        <v>2.95</v>
      </c>
      <c r="N36" s="7">
        <v>2.95</v>
      </c>
      <c r="O36" s="4" t="str">
        <f>IF(COUNTIF(' остататок'!C:C,A36)&gt;0,"Дубль","Уникальный")</f>
        <v>Дубль</v>
      </c>
    </row>
    <row r="37" spans="1:15">
      <c r="A37" s="220" t="s">
        <v>160</v>
      </c>
      <c r="B37" s="220" t="s">
        <v>269</v>
      </c>
      <c r="C37" s="221">
        <v>750</v>
      </c>
      <c r="D37" s="221">
        <v>0</v>
      </c>
      <c r="E37" s="221">
        <v>0</v>
      </c>
      <c r="F37" s="221">
        <v>750</v>
      </c>
      <c r="G37" s="221">
        <v>3.48</v>
      </c>
      <c r="H37" s="221">
        <v>2610</v>
      </c>
      <c r="I37" s="221">
        <v>3.4</v>
      </c>
      <c r="J37" s="221">
        <v>2550</v>
      </c>
      <c r="K37" s="199">
        <v>3.4</v>
      </c>
      <c r="L37" s="7">
        <v>3.15</v>
      </c>
      <c r="M37" s="7">
        <v>3.05</v>
      </c>
      <c r="N37" s="7">
        <v>3.05</v>
      </c>
      <c r="O37" s="4" t="str">
        <f>IF(COUNTIF(' остататок'!C:C,A37)&gt;0,"Дубль","Уникальный")</f>
        <v>Дубль</v>
      </c>
    </row>
    <row r="38" spans="1:15">
      <c r="A38" s="220" t="s">
        <v>158</v>
      </c>
      <c r="B38" s="220" t="s">
        <v>269</v>
      </c>
      <c r="C38" s="221">
        <v>1550</v>
      </c>
      <c r="D38" s="221">
        <v>0</v>
      </c>
      <c r="E38" s="221">
        <v>0</v>
      </c>
      <c r="F38" s="221">
        <v>1550</v>
      </c>
      <c r="G38" s="221">
        <v>3.7</v>
      </c>
      <c r="H38" s="221">
        <v>5735</v>
      </c>
      <c r="I38" s="221">
        <v>3.05</v>
      </c>
      <c r="J38" s="221">
        <v>4727.5</v>
      </c>
      <c r="K38" s="199">
        <v>3.05</v>
      </c>
      <c r="L38" s="7">
        <v>2.8</v>
      </c>
      <c r="M38" s="7">
        <v>2.6</v>
      </c>
      <c r="N38" s="7">
        <v>2.6</v>
      </c>
      <c r="O38" s="4" t="str">
        <f>IF(COUNTIF(' остататок'!C:C,A38)&gt;0,"Дубль","Уникальный")</f>
        <v>Дубль</v>
      </c>
    </row>
    <row r="39" spans="1:15">
      <c r="A39" s="220" t="s">
        <v>159</v>
      </c>
      <c r="B39" s="220" t="s">
        <v>269</v>
      </c>
      <c r="C39" s="221">
        <v>1000</v>
      </c>
      <c r="D39" s="221">
        <v>0</v>
      </c>
      <c r="E39" s="221">
        <v>0</v>
      </c>
      <c r="F39" s="221">
        <v>1000</v>
      </c>
      <c r="G39" s="221">
        <v>2.7447199999999996</v>
      </c>
      <c r="H39" s="221">
        <v>2744.72</v>
      </c>
      <c r="I39" s="221">
        <v>2.9</v>
      </c>
      <c r="J39" s="221">
        <v>2900</v>
      </c>
      <c r="K39" s="199">
        <v>2.9</v>
      </c>
      <c r="L39" s="7">
        <v>2.7</v>
      </c>
      <c r="M39" s="7">
        <v>2.6</v>
      </c>
      <c r="N39" s="7">
        <v>2.6</v>
      </c>
      <c r="O39" s="4" t="str">
        <f>IF(COUNTIF(' остататок'!C:C,A39)&gt;0,"Дубль","Уникальный")</f>
        <v>Дубль</v>
      </c>
    </row>
    <row r="40" spans="1:15">
      <c r="A40" s="220" t="s">
        <v>161</v>
      </c>
      <c r="B40" s="220" t="s">
        <v>269</v>
      </c>
      <c r="C40" s="221">
        <v>1850</v>
      </c>
      <c r="D40" s="221">
        <v>0</v>
      </c>
      <c r="E40" s="221">
        <v>0</v>
      </c>
      <c r="F40" s="221">
        <v>1850</v>
      </c>
      <c r="G40" s="221">
        <v>2.9313513513513514</v>
      </c>
      <c r="H40" s="221">
        <v>5423</v>
      </c>
      <c r="I40" s="221">
        <v>2.85</v>
      </c>
      <c r="J40" s="221">
        <v>5272.5</v>
      </c>
      <c r="K40" s="199">
        <v>2.85</v>
      </c>
      <c r="L40" s="7">
        <v>2.65</v>
      </c>
      <c r="M40" s="7">
        <v>2.52</v>
      </c>
      <c r="N40" s="7">
        <v>2.52</v>
      </c>
      <c r="O40" s="4" t="str">
        <f>IF(COUNTIF(' остататок'!C:C,A40)&gt;0,"Дубль","Уникальный")</f>
        <v>Дубль</v>
      </c>
    </row>
    <row r="41" spans="1:15">
      <c r="A41" s="220" t="s">
        <v>162</v>
      </c>
      <c r="B41" s="220" t="s">
        <v>269</v>
      </c>
      <c r="C41" s="221">
        <v>1200</v>
      </c>
      <c r="D41" s="221">
        <v>0</v>
      </c>
      <c r="E41" s="221">
        <v>0</v>
      </c>
      <c r="F41" s="221">
        <v>1200</v>
      </c>
      <c r="G41" s="221">
        <v>2.7</v>
      </c>
      <c r="H41" s="221">
        <v>3240</v>
      </c>
      <c r="I41" s="221">
        <v>2.6</v>
      </c>
      <c r="J41" s="221">
        <v>3120</v>
      </c>
      <c r="K41" s="199">
        <v>2.6</v>
      </c>
      <c r="L41" s="7">
        <v>2.4</v>
      </c>
      <c r="M41" s="7">
        <v>2.2999999999999998</v>
      </c>
      <c r="N41" s="7">
        <v>2.2999999999999998</v>
      </c>
      <c r="O41" s="4" t="str">
        <f>IF(COUNTIF(' остататок'!C:C,A41)&gt;0,"Дубль","Уникальный")</f>
        <v>Дубль</v>
      </c>
    </row>
    <row r="42" spans="1:15">
      <c r="A42" s="219"/>
      <c r="B42" s="219"/>
      <c r="C42" s="219"/>
      <c r="D42" s="219"/>
      <c r="E42" s="219"/>
      <c r="F42" s="219"/>
      <c r="G42" s="219"/>
      <c r="H42" s="219"/>
      <c r="I42" s="219"/>
      <c r="J42" s="219"/>
      <c r="K42" s="197"/>
      <c r="L42" s="6"/>
      <c r="M42" s="6"/>
      <c r="N42" s="6"/>
      <c r="O42" s="4" t="str">
        <f>IF(COUNTIF(' остататок'!C:C,A42)&gt;0,"Дубль","Уникальный")</f>
        <v>Уникальный</v>
      </c>
    </row>
    <row r="43" spans="1:15">
      <c r="A43" s="220" t="s">
        <v>163</v>
      </c>
      <c r="B43" s="220" t="s">
        <v>269</v>
      </c>
      <c r="C43" s="221">
        <v>2700</v>
      </c>
      <c r="D43" s="221">
        <v>0</v>
      </c>
      <c r="E43" s="221">
        <v>0</v>
      </c>
      <c r="F43" s="221">
        <v>2700</v>
      </c>
      <c r="G43" s="221">
        <v>6.35</v>
      </c>
      <c r="H43" s="221">
        <v>17145</v>
      </c>
      <c r="I43" s="221">
        <v>9.1</v>
      </c>
      <c r="J43" s="221">
        <v>24570</v>
      </c>
      <c r="K43" s="199">
        <v>9.1</v>
      </c>
      <c r="L43" s="7">
        <v>8.4600000000000009</v>
      </c>
      <c r="M43" s="7">
        <v>7.93</v>
      </c>
      <c r="N43" s="7">
        <v>7.93</v>
      </c>
      <c r="O43" s="4" t="str">
        <f>IF(COUNTIF(' остататок'!C:C,A43)&gt;0,"Дубль","Уникальный")</f>
        <v>Дубль</v>
      </c>
    </row>
    <row r="44" spans="1:15">
      <c r="A44" s="220" t="s">
        <v>164</v>
      </c>
      <c r="B44" s="220" t="s">
        <v>269</v>
      </c>
      <c r="C44" s="221">
        <v>4450</v>
      </c>
      <c r="D44" s="221">
        <v>0</v>
      </c>
      <c r="E44" s="221">
        <v>0</v>
      </c>
      <c r="F44" s="221">
        <v>4450</v>
      </c>
      <c r="G44" s="221">
        <v>5.13</v>
      </c>
      <c r="H44" s="221">
        <v>22828.5</v>
      </c>
      <c r="I44" s="221">
        <v>7.32</v>
      </c>
      <c r="J44" s="221">
        <v>32574</v>
      </c>
      <c r="K44" s="199">
        <v>7.32</v>
      </c>
      <c r="L44" s="7">
        <v>6.84</v>
      </c>
      <c r="M44" s="7">
        <v>6.4</v>
      </c>
      <c r="N44" s="7">
        <v>6.4</v>
      </c>
      <c r="O44" s="4" t="str">
        <f>IF(COUNTIF(' остататок'!C:C,A44)&gt;0,"Дубль","Уникальный")</f>
        <v>Дубль</v>
      </c>
    </row>
    <row r="45" spans="1:15">
      <c r="A45" s="220" t="s">
        <v>431</v>
      </c>
      <c r="B45" s="220" t="s">
        <v>269</v>
      </c>
      <c r="C45" s="221">
        <v>2400</v>
      </c>
      <c r="D45" s="221">
        <v>0</v>
      </c>
      <c r="E45" s="221">
        <v>0</v>
      </c>
      <c r="F45" s="221">
        <v>2400</v>
      </c>
      <c r="G45" s="221">
        <v>4.2</v>
      </c>
      <c r="H45" s="221">
        <v>10080</v>
      </c>
      <c r="I45" s="221">
        <v>7</v>
      </c>
      <c r="J45" s="221">
        <v>16800</v>
      </c>
      <c r="K45" s="199">
        <v>7</v>
      </c>
      <c r="L45" s="7">
        <v>6.46</v>
      </c>
      <c r="M45" s="7">
        <v>6</v>
      </c>
      <c r="N45" s="7">
        <v>5.25</v>
      </c>
      <c r="O45" s="4" t="str">
        <f>IF(COUNTIF(' остататок'!C:C,A45)&gt;0,"Дубль","Уникальный")</f>
        <v>Уникальный</v>
      </c>
    </row>
    <row r="46" spans="1:15">
      <c r="A46" s="220" t="s">
        <v>166</v>
      </c>
      <c r="B46" s="220" t="s">
        <v>269</v>
      </c>
      <c r="C46" s="221">
        <v>-900</v>
      </c>
      <c r="D46" s="221">
        <v>0</v>
      </c>
      <c r="E46" s="221">
        <v>0</v>
      </c>
      <c r="F46" s="221">
        <v>-900</v>
      </c>
      <c r="G46" s="221">
        <v>0</v>
      </c>
      <c r="H46" s="221">
        <v>0</v>
      </c>
      <c r="I46" s="221">
        <v>6.5</v>
      </c>
      <c r="J46" s="221">
        <v>-5850</v>
      </c>
      <c r="K46" s="199">
        <v>6.5</v>
      </c>
      <c r="L46" s="7">
        <v>6</v>
      </c>
      <c r="M46" s="7">
        <v>5.57</v>
      </c>
      <c r="N46" s="7">
        <v>4.88</v>
      </c>
      <c r="O46" s="4" t="str">
        <f>IF(COUNTIF(' остататок'!C:C,A46)&gt;0,"Дубль","Уникальный")</f>
        <v>Дубль</v>
      </c>
    </row>
    <row r="47" spans="1:15">
      <c r="A47" s="220" t="s">
        <v>167</v>
      </c>
      <c r="B47" s="220" t="s">
        <v>269</v>
      </c>
      <c r="C47" s="221">
        <v>3800</v>
      </c>
      <c r="D47" s="221">
        <v>0</v>
      </c>
      <c r="E47" s="221">
        <v>0</v>
      </c>
      <c r="F47" s="221">
        <v>3800</v>
      </c>
      <c r="G47" s="221">
        <v>3.2</v>
      </c>
      <c r="H47" s="221">
        <v>12160</v>
      </c>
      <c r="I47" s="221">
        <v>4.8499999999999996</v>
      </c>
      <c r="J47" s="221">
        <v>18430</v>
      </c>
      <c r="K47" s="199">
        <v>4.8499999999999996</v>
      </c>
      <c r="L47" s="7">
        <v>4.6500000000000004</v>
      </c>
      <c r="M47" s="7">
        <v>4.29</v>
      </c>
      <c r="N47" s="7">
        <v>4.29</v>
      </c>
      <c r="O47" s="4" t="str">
        <f>IF(COUNTIF(' остататок'!C:C,A47)&gt;0,"Дубль","Уникальный")</f>
        <v>Дубль</v>
      </c>
    </row>
    <row r="48" spans="1:15">
      <c r="A48" s="220" t="s">
        <v>168</v>
      </c>
      <c r="B48" s="220" t="s">
        <v>269</v>
      </c>
      <c r="C48" s="221">
        <v>9300</v>
      </c>
      <c r="D48" s="221">
        <v>0</v>
      </c>
      <c r="E48" s="221">
        <v>0</v>
      </c>
      <c r="F48" s="221">
        <v>9300</v>
      </c>
      <c r="G48" s="221">
        <v>2.653225806451613</v>
      </c>
      <c r="H48" s="221">
        <v>24675</v>
      </c>
      <c r="I48" s="221">
        <v>4.7</v>
      </c>
      <c r="J48" s="221">
        <v>43710</v>
      </c>
      <c r="K48" s="199">
        <v>4.7</v>
      </c>
      <c r="L48" s="7">
        <v>4.4000000000000004</v>
      </c>
      <c r="M48" s="7">
        <v>4.2</v>
      </c>
      <c r="N48" s="7">
        <v>4.2</v>
      </c>
      <c r="O48" s="4" t="str">
        <f>IF(COUNTIF(' остататок'!C:C,A48)&gt;0,"Дубль","Уникальный")</f>
        <v>Дубль</v>
      </c>
    </row>
    <row r="49" spans="1:15">
      <c r="A49" s="220" t="s">
        <v>169</v>
      </c>
      <c r="B49" s="220" t="s">
        <v>269</v>
      </c>
      <c r="C49" s="221">
        <v>1400</v>
      </c>
      <c r="D49" s="221">
        <v>0</v>
      </c>
      <c r="E49" s="221">
        <v>0</v>
      </c>
      <c r="F49" s="221">
        <v>1400</v>
      </c>
      <c r="G49" s="221">
        <v>2.35</v>
      </c>
      <c r="H49" s="221">
        <v>3290</v>
      </c>
      <c r="I49" s="221">
        <v>3.4</v>
      </c>
      <c r="J49" s="221">
        <v>4760</v>
      </c>
      <c r="K49" s="199">
        <v>3.4</v>
      </c>
      <c r="L49" s="7">
        <v>3.15</v>
      </c>
      <c r="M49" s="7">
        <v>2.95</v>
      </c>
      <c r="N49" s="7">
        <v>2.95</v>
      </c>
      <c r="O49" s="4" t="str">
        <f>IF(COUNTIF(' остататок'!C:C,A49)&gt;0,"Дубль","Уникальный")</f>
        <v>Дубль</v>
      </c>
    </row>
    <row r="50" spans="1:15">
      <c r="A50" s="219"/>
      <c r="B50" s="219"/>
      <c r="C50" s="219"/>
      <c r="D50" s="219"/>
      <c r="E50" s="219"/>
      <c r="F50" s="219"/>
      <c r="G50" s="219"/>
      <c r="H50" s="219"/>
      <c r="I50" s="219"/>
      <c r="J50" s="219"/>
      <c r="K50" s="197"/>
      <c r="L50" s="6"/>
      <c r="M50" s="6"/>
      <c r="N50" s="6"/>
      <c r="O50" s="4" t="str">
        <f>IF(COUNTIF(' остататок'!C:C,A50)&gt;0,"Дубль","Уникальный")</f>
        <v>Уникальный</v>
      </c>
    </row>
    <row r="51" spans="1:15">
      <c r="A51" s="220" t="s">
        <v>424</v>
      </c>
      <c r="B51" s="220" t="s">
        <v>269</v>
      </c>
      <c r="C51" s="221">
        <v>49</v>
      </c>
      <c r="D51" s="221">
        <v>0</v>
      </c>
      <c r="E51" s="221">
        <v>0</v>
      </c>
      <c r="F51" s="221">
        <v>49</v>
      </c>
      <c r="G51" s="221">
        <v>303</v>
      </c>
      <c r="H51" s="221">
        <v>14847</v>
      </c>
      <c r="I51" s="221">
        <v>400</v>
      </c>
      <c r="J51" s="221">
        <v>19600</v>
      </c>
      <c r="K51" s="199">
        <v>400</v>
      </c>
      <c r="L51" s="7">
        <v>400</v>
      </c>
      <c r="M51" s="7">
        <v>400</v>
      </c>
      <c r="N51" s="7">
        <v>400</v>
      </c>
      <c r="O51" s="4" t="str">
        <f>IF(COUNTIF(' остататок'!C:C,A51)&gt;0,"Дубль","Уникальный")</f>
        <v>Уникальный</v>
      </c>
    </row>
    <row r="52" spans="1:15">
      <c r="A52" s="220" t="s">
        <v>425</v>
      </c>
      <c r="B52" s="220" t="s">
        <v>269</v>
      </c>
      <c r="C52" s="221">
        <v>17</v>
      </c>
      <c r="D52" s="221">
        <v>0</v>
      </c>
      <c r="E52" s="221">
        <v>0</v>
      </c>
      <c r="F52" s="221">
        <v>17</v>
      </c>
      <c r="G52" s="221">
        <v>35</v>
      </c>
      <c r="H52" s="221">
        <v>595</v>
      </c>
      <c r="I52" s="221">
        <v>70</v>
      </c>
      <c r="J52" s="221">
        <v>1190</v>
      </c>
      <c r="K52" s="199">
        <v>70</v>
      </c>
      <c r="L52" s="7">
        <v>70</v>
      </c>
      <c r="M52" s="7">
        <v>70</v>
      </c>
      <c r="N52" s="7">
        <v>70</v>
      </c>
      <c r="O52" s="4" t="str">
        <f>IF(COUNTIF(' остататок'!C:C,A52)&gt;0,"Дубль","Уникальный")</f>
        <v>Уникальный</v>
      </c>
    </row>
    <row r="53" spans="1:15">
      <c r="A53" s="220" t="s">
        <v>426</v>
      </c>
      <c r="B53" s="220" t="s">
        <v>269</v>
      </c>
      <c r="C53" s="221">
        <v>16</v>
      </c>
      <c r="D53" s="221">
        <v>0</v>
      </c>
      <c r="E53" s="221">
        <v>0</v>
      </c>
      <c r="F53" s="221">
        <v>16</v>
      </c>
      <c r="G53" s="221">
        <v>23</v>
      </c>
      <c r="H53" s="221">
        <v>368</v>
      </c>
      <c r="I53" s="221">
        <v>50</v>
      </c>
      <c r="J53" s="221">
        <v>800</v>
      </c>
      <c r="K53" s="199">
        <v>50</v>
      </c>
      <c r="L53" s="7">
        <v>50</v>
      </c>
      <c r="M53" s="7">
        <v>50</v>
      </c>
      <c r="N53" s="7">
        <v>50</v>
      </c>
      <c r="O53" s="4" t="str">
        <f>IF(COUNTIF(' остататок'!C:C,A53)&gt;0,"Дубль","Уникальный")</f>
        <v>Уникальный</v>
      </c>
    </row>
    <row r="54" spans="1:15">
      <c r="A54" s="220" t="s">
        <v>246</v>
      </c>
      <c r="B54" s="220" t="s">
        <v>269</v>
      </c>
      <c r="C54" s="221">
        <v>109</v>
      </c>
      <c r="D54" s="221">
        <v>0</v>
      </c>
      <c r="E54" s="221">
        <v>0</v>
      </c>
      <c r="F54" s="221">
        <v>109</v>
      </c>
      <c r="G54" s="221">
        <v>25</v>
      </c>
      <c r="H54" s="221">
        <v>2725</v>
      </c>
      <c r="I54" s="221">
        <v>36</v>
      </c>
      <c r="J54" s="221">
        <v>3924</v>
      </c>
      <c r="K54" s="199">
        <v>36</v>
      </c>
      <c r="L54" s="7">
        <v>36</v>
      </c>
      <c r="M54" s="7">
        <v>36</v>
      </c>
      <c r="N54" s="7">
        <v>36</v>
      </c>
      <c r="O54" s="4" t="str">
        <f>IF(COUNTIF(' остататок'!C:C,A54)&gt;0,"Дубль","Уникальный")</f>
        <v>Дубль</v>
      </c>
    </row>
    <row r="55" spans="1:15">
      <c r="A55" s="220" t="s">
        <v>427</v>
      </c>
      <c r="B55" s="220" t="s">
        <v>269</v>
      </c>
      <c r="C55" s="221">
        <v>60</v>
      </c>
      <c r="D55" s="221">
        <v>0</v>
      </c>
      <c r="E55" s="221">
        <v>0</v>
      </c>
      <c r="F55" s="221">
        <v>60</v>
      </c>
      <c r="G55" s="221">
        <v>10</v>
      </c>
      <c r="H55" s="221">
        <v>600</v>
      </c>
      <c r="I55" s="221">
        <v>25</v>
      </c>
      <c r="J55" s="221">
        <v>1500</v>
      </c>
      <c r="K55" s="199">
        <v>25</v>
      </c>
      <c r="L55" s="7">
        <v>25</v>
      </c>
      <c r="M55" s="7">
        <v>25</v>
      </c>
      <c r="N55" s="7">
        <v>25</v>
      </c>
      <c r="O55" s="4" t="str">
        <f>IF(COUNTIF(' остататок'!C:C,A55)&gt;0,"Дубль","Уникальный")</f>
        <v>Уникальный</v>
      </c>
    </row>
    <row r="56" spans="1:15">
      <c r="A56" s="220" t="s">
        <v>428</v>
      </c>
      <c r="B56" s="220" t="s">
        <v>269</v>
      </c>
      <c r="C56" s="221">
        <v>50</v>
      </c>
      <c r="D56" s="221">
        <v>0</v>
      </c>
      <c r="E56" s="221">
        <v>0</v>
      </c>
      <c r="F56" s="221">
        <v>50</v>
      </c>
      <c r="G56" s="221">
        <v>10</v>
      </c>
      <c r="H56" s="221">
        <v>500</v>
      </c>
      <c r="I56" s="221">
        <v>25</v>
      </c>
      <c r="J56" s="221">
        <v>1250</v>
      </c>
      <c r="K56" s="199">
        <v>25</v>
      </c>
      <c r="L56" s="7">
        <v>25</v>
      </c>
      <c r="M56" s="7">
        <v>25</v>
      </c>
      <c r="N56" s="7">
        <v>25</v>
      </c>
      <c r="O56" s="4" t="str">
        <f>IF(COUNTIF(' остататок'!C:C,A56)&gt;0,"Дубль","Уникальный")</f>
        <v>Уникальный</v>
      </c>
    </row>
    <row r="57" spans="1:15">
      <c r="A57" s="220" t="s">
        <v>429</v>
      </c>
      <c r="B57" s="220" t="s">
        <v>269</v>
      </c>
      <c r="C57" s="221">
        <v>228</v>
      </c>
      <c r="D57" s="221">
        <v>0</v>
      </c>
      <c r="E57" s="221">
        <v>0</v>
      </c>
      <c r="F57" s="221">
        <v>228</v>
      </c>
      <c r="G57" s="221">
        <v>6.66</v>
      </c>
      <c r="H57" s="221">
        <v>1518.48</v>
      </c>
      <c r="I57" s="221">
        <v>15</v>
      </c>
      <c r="J57" s="221">
        <v>3420</v>
      </c>
      <c r="K57" s="199">
        <v>15</v>
      </c>
      <c r="L57" s="7">
        <v>15</v>
      </c>
      <c r="M57" s="7">
        <v>15</v>
      </c>
      <c r="N57" s="7">
        <v>15</v>
      </c>
      <c r="O57" s="4" t="str">
        <f>IF(COUNTIF(' остататок'!C:C,A57)&gt;0,"Дубль","Уникальный")</f>
        <v>Уникальный</v>
      </c>
    </row>
    <row r="58" spans="1:15">
      <c r="A58" s="219"/>
      <c r="B58" s="219"/>
      <c r="C58" s="219"/>
      <c r="D58" s="219"/>
      <c r="E58" s="219"/>
      <c r="F58" s="219"/>
      <c r="G58" s="219"/>
      <c r="H58" s="219"/>
      <c r="I58" s="219"/>
      <c r="J58" s="219"/>
      <c r="K58" s="197"/>
      <c r="L58" s="6"/>
      <c r="M58" s="6"/>
      <c r="N58" s="6"/>
      <c r="O58" s="4" t="str">
        <f>IF(COUNTIF(' остататок'!C:C,A58)&gt;0,"Дубль","Уникальный")</f>
        <v>Уникальный</v>
      </c>
    </row>
    <row r="59" spans="1:15">
      <c r="A59" s="220" t="s">
        <v>171</v>
      </c>
      <c r="B59" s="220" t="s">
        <v>269</v>
      </c>
      <c r="C59" s="221">
        <v>620</v>
      </c>
      <c r="D59" s="221">
        <v>0</v>
      </c>
      <c r="E59" s="221">
        <v>0</v>
      </c>
      <c r="F59" s="221">
        <v>620</v>
      </c>
      <c r="G59" s="221">
        <v>45</v>
      </c>
      <c r="H59" s="221">
        <v>27900</v>
      </c>
      <c r="I59" s="221">
        <v>60</v>
      </c>
      <c r="J59" s="221">
        <v>37200</v>
      </c>
      <c r="K59" s="199">
        <v>60</v>
      </c>
      <c r="L59" s="7">
        <v>60</v>
      </c>
      <c r="M59" s="7">
        <v>60</v>
      </c>
      <c r="N59" s="7">
        <v>60</v>
      </c>
      <c r="O59" s="4" t="str">
        <f>IF(COUNTIF(' остататок'!C:C,A59)&gt;0,"Дубль","Уникальный")</f>
        <v>Дубль</v>
      </c>
    </row>
    <row r="60" spans="1:15">
      <c r="A60" s="220" t="s">
        <v>115</v>
      </c>
      <c r="B60" s="220" t="s">
        <v>269</v>
      </c>
      <c r="C60" s="221">
        <v>120</v>
      </c>
      <c r="D60" s="221">
        <v>0</v>
      </c>
      <c r="E60" s="221">
        <v>0</v>
      </c>
      <c r="F60" s="221">
        <v>120</v>
      </c>
      <c r="G60" s="221">
        <v>30</v>
      </c>
      <c r="H60" s="221">
        <v>3600</v>
      </c>
      <c r="I60" s="221">
        <v>40</v>
      </c>
      <c r="J60" s="221">
        <v>4800</v>
      </c>
      <c r="K60" s="199">
        <v>40</v>
      </c>
      <c r="L60" s="7">
        <v>40</v>
      </c>
      <c r="M60" s="7">
        <v>40</v>
      </c>
      <c r="N60" s="7">
        <v>40</v>
      </c>
      <c r="O60" s="4" t="str">
        <f>IF(COUNTIF(' остататок'!C:C,A60)&gt;0,"Дубль","Уникальный")</f>
        <v>Дубль</v>
      </c>
    </row>
    <row r="61" spans="1:15">
      <c r="A61" s="219"/>
      <c r="B61" s="219"/>
      <c r="C61" s="219"/>
      <c r="D61" s="219"/>
      <c r="E61" s="219"/>
      <c r="F61" s="219"/>
      <c r="G61" s="219"/>
      <c r="H61" s="219"/>
      <c r="I61" s="219"/>
      <c r="J61" s="219"/>
      <c r="K61" s="197"/>
      <c r="L61" s="6"/>
      <c r="M61" s="6"/>
      <c r="N61" s="6"/>
      <c r="O61" s="4" t="str">
        <f>IF(COUNTIF(' остататок'!C:C,A61)&gt;0,"Дубль","Уникальный")</f>
        <v>Уникальный</v>
      </c>
    </row>
    <row r="62" spans="1:15">
      <c r="A62" s="220" t="s">
        <v>172</v>
      </c>
      <c r="B62" s="220" t="s">
        <v>269</v>
      </c>
      <c r="C62" s="221">
        <v>4100</v>
      </c>
      <c r="D62" s="221">
        <v>0</v>
      </c>
      <c r="E62" s="221">
        <v>0</v>
      </c>
      <c r="F62" s="221">
        <v>4100</v>
      </c>
      <c r="G62" s="221">
        <v>9.1</v>
      </c>
      <c r="H62" s="221">
        <v>37310</v>
      </c>
      <c r="I62" s="221">
        <v>16.920000000000002</v>
      </c>
      <c r="J62" s="221">
        <v>69372</v>
      </c>
      <c r="K62" s="199">
        <v>16.920000000000002</v>
      </c>
      <c r="L62" s="7">
        <v>15.62</v>
      </c>
      <c r="M62" s="7">
        <v>14.5</v>
      </c>
      <c r="N62" s="7">
        <v>12.69</v>
      </c>
      <c r="O62" s="4" t="str">
        <f>IF(COUNTIF(' остататок'!C:C,A62)&gt;0,"Дубль","Уникальный")</f>
        <v>Дубль</v>
      </c>
    </row>
    <row r="63" spans="1:15">
      <c r="A63" s="220" t="s">
        <v>174</v>
      </c>
      <c r="B63" s="220" t="s">
        <v>269</v>
      </c>
      <c r="C63" s="221">
        <v>3800</v>
      </c>
      <c r="D63" s="221">
        <v>0</v>
      </c>
      <c r="E63" s="221">
        <v>0</v>
      </c>
      <c r="F63" s="221">
        <v>3800</v>
      </c>
      <c r="G63" s="221">
        <v>6.8989473684210534</v>
      </c>
      <c r="H63" s="221">
        <v>26216</v>
      </c>
      <c r="I63" s="221">
        <v>12.7</v>
      </c>
      <c r="J63" s="221">
        <v>48260</v>
      </c>
      <c r="K63" s="199">
        <v>12.7</v>
      </c>
      <c r="L63" s="7">
        <v>11.72</v>
      </c>
      <c r="M63" s="7">
        <v>10.89</v>
      </c>
      <c r="N63" s="7">
        <v>9.5299999999999994</v>
      </c>
      <c r="O63" s="4" t="str">
        <f>IF(COUNTIF(' остататок'!C:C,A63)&gt;0,"Дубль","Уникальный")</f>
        <v>Дубль</v>
      </c>
    </row>
    <row r="64" spans="1:15">
      <c r="A64" s="220" t="s">
        <v>175</v>
      </c>
      <c r="B64" s="220" t="s">
        <v>269</v>
      </c>
      <c r="C64" s="221">
        <v>2900</v>
      </c>
      <c r="D64" s="221">
        <v>0</v>
      </c>
      <c r="E64" s="221">
        <v>0</v>
      </c>
      <c r="F64" s="221">
        <v>2900</v>
      </c>
      <c r="G64" s="221">
        <v>7.59</v>
      </c>
      <c r="H64" s="221">
        <v>22011</v>
      </c>
      <c r="I64" s="221">
        <v>12.65</v>
      </c>
      <c r="J64" s="221">
        <v>36685</v>
      </c>
      <c r="K64" s="199">
        <v>12.65</v>
      </c>
      <c r="L64" s="7">
        <v>11.67</v>
      </c>
      <c r="M64" s="7">
        <v>10.84</v>
      </c>
      <c r="N64" s="7">
        <v>9.48</v>
      </c>
      <c r="O64" s="4" t="str">
        <f>IF(COUNTIF(' остататок'!C:C,A64)&gt;0,"Дубль","Уникальный")</f>
        <v>Дубль</v>
      </c>
    </row>
    <row r="65" spans="1:15">
      <c r="A65" s="220" t="s">
        <v>173</v>
      </c>
      <c r="B65" s="220" t="s">
        <v>269</v>
      </c>
      <c r="C65" s="221">
        <v>3799</v>
      </c>
      <c r="D65" s="221">
        <v>0</v>
      </c>
      <c r="E65" s="221">
        <v>0</v>
      </c>
      <c r="F65" s="221">
        <v>3799</v>
      </c>
      <c r="G65" s="221">
        <v>6.69</v>
      </c>
      <c r="H65" s="221">
        <v>25415.31</v>
      </c>
      <c r="I65" s="221">
        <v>12.01</v>
      </c>
      <c r="J65" s="221">
        <v>45625.99</v>
      </c>
      <c r="K65" s="199">
        <v>12.01</v>
      </c>
      <c r="L65" s="7">
        <v>11.15</v>
      </c>
      <c r="M65" s="7">
        <v>10.4</v>
      </c>
      <c r="N65" s="7">
        <v>9.76</v>
      </c>
      <c r="O65" s="4" t="str">
        <f>IF(COUNTIF(' остататок'!C:C,A65)&gt;0,"Дубль","Уникальный")</f>
        <v>Дубль</v>
      </c>
    </row>
    <row r="66" spans="1:15">
      <c r="A66" s="220" t="s">
        <v>177</v>
      </c>
      <c r="B66" s="220" t="s">
        <v>269</v>
      </c>
      <c r="C66" s="221">
        <v>1900</v>
      </c>
      <c r="D66" s="221">
        <v>0</v>
      </c>
      <c r="E66" s="221">
        <v>0</v>
      </c>
      <c r="F66" s="221">
        <v>1900</v>
      </c>
      <c r="G66" s="221">
        <v>6.47</v>
      </c>
      <c r="H66" s="221">
        <v>12293</v>
      </c>
      <c r="I66" s="221">
        <v>10.78</v>
      </c>
      <c r="J66" s="221">
        <v>20482</v>
      </c>
      <c r="K66" s="199">
        <v>10.78</v>
      </c>
      <c r="L66" s="7">
        <v>9.9499999999999993</v>
      </c>
      <c r="M66" s="7">
        <v>9.24</v>
      </c>
      <c r="N66" s="7">
        <v>8.08</v>
      </c>
      <c r="O66" s="4" t="str">
        <f>IF(COUNTIF(' остататок'!C:C,A66)&gt;0,"Дубль","Уникальный")</f>
        <v>Дубль</v>
      </c>
    </row>
    <row r="67" spans="1:15">
      <c r="A67" s="220" t="s">
        <v>176</v>
      </c>
      <c r="B67" s="220" t="s">
        <v>269</v>
      </c>
      <c r="C67" s="221">
        <v>12400</v>
      </c>
      <c r="D67" s="221">
        <v>0</v>
      </c>
      <c r="E67" s="221">
        <v>0</v>
      </c>
      <c r="F67" s="221">
        <v>12400</v>
      </c>
      <c r="G67" s="221">
        <v>5.97</v>
      </c>
      <c r="H67" s="221">
        <v>74028</v>
      </c>
      <c r="I67" s="221">
        <v>10.6</v>
      </c>
      <c r="J67" s="221">
        <v>131440</v>
      </c>
      <c r="K67" s="199">
        <v>10.6</v>
      </c>
      <c r="L67" s="7">
        <v>9.7799999999999994</v>
      </c>
      <c r="M67" s="7">
        <v>9.09</v>
      </c>
      <c r="N67" s="7">
        <v>7.95</v>
      </c>
      <c r="O67" s="4" t="str">
        <f>IF(COUNTIF(' остататок'!C:C,A67)&gt;0,"Дубль","Уникальный")</f>
        <v>Дубль</v>
      </c>
    </row>
    <row r="68" spans="1:15">
      <c r="A68" s="220" t="s">
        <v>178</v>
      </c>
      <c r="B68" s="220" t="s">
        <v>269</v>
      </c>
      <c r="C68" s="221">
        <v>22100</v>
      </c>
      <c r="D68" s="221">
        <v>0</v>
      </c>
      <c r="E68" s="221">
        <v>0</v>
      </c>
      <c r="F68" s="221">
        <v>22100</v>
      </c>
      <c r="G68" s="221">
        <v>5.38</v>
      </c>
      <c r="H68" s="221">
        <v>118898</v>
      </c>
      <c r="I68" s="221">
        <v>9.5299999999999994</v>
      </c>
      <c r="J68" s="221">
        <v>210613</v>
      </c>
      <c r="K68" s="199">
        <v>9.5299999999999994</v>
      </c>
      <c r="L68" s="7">
        <v>8.8000000000000007</v>
      </c>
      <c r="M68" s="7">
        <v>8.17</v>
      </c>
      <c r="N68" s="7">
        <v>7.15</v>
      </c>
      <c r="O68" s="4" t="str">
        <f>IF(COUNTIF(' остататок'!C:C,A68)&gt;0,"Дубль","Уникальный")</f>
        <v>Дубль</v>
      </c>
    </row>
    <row r="69" spans="1:15">
      <c r="A69" s="220" t="s">
        <v>179</v>
      </c>
      <c r="B69" s="220" t="s">
        <v>269</v>
      </c>
      <c r="C69" s="221">
        <v>4650</v>
      </c>
      <c r="D69" s="221">
        <v>0</v>
      </c>
      <c r="E69" s="221">
        <v>0</v>
      </c>
      <c r="F69" s="221">
        <v>4650</v>
      </c>
      <c r="G69" s="221">
        <v>4.2</v>
      </c>
      <c r="H69" s="221">
        <v>19530</v>
      </c>
      <c r="I69" s="221">
        <v>7.78</v>
      </c>
      <c r="J69" s="221">
        <v>36177</v>
      </c>
      <c r="K69" s="199">
        <v>7.78</v>
      </c>
      <c r="L69" s="7">
        <v>7.18</v>
      </c>
      <c r="M69" s="7">
        <v>6.67</v>
      </c>
      <c r="N69" s="7">
        <v>5.84</v>
      </c>
      <c r="O69" s="4" t="str">
        <f>IF(COUNTIF(' остататок'!C:C,A69)&gt;0,"Дубль","Уникальный")</f>
        <v>Дубль</v>
      </c>
    </row>
    <row r="70" spans="1:15">
      <c r="A70" s="220" t="s">
        <v>180</v>
      </c>
      <c r="B70" s="220" t="s">
        <v>269</v>
      </c>
      <c r="C70" s="221">
        <v>3400</v>
      </c>
      <c r="D70" s="221">
        <v>0</v>
      </c>
      <c r="E70" s="221">
        <v>0</v>
      </c>
      <c r="F70" s="221">
        <v>3400</v>
      </c>
      <c r="G70" s="221">
        <v>3.9</v>
      </c>
      <c r="H70" s="221">
        <v>13260</v>
      </c>
      <c r="I70" s="221">
        <v>7.25</v>
      </c>
      <c r="J70" s="221">
        <v>24650</v>
      </c>
      <c r="K70" s="199">
        <v>7.25</v>
      </c>
      <c r="L70" s="7">
        <v>6.69</v>
      </c>
      <c r="M70" s="7">
        <v>6.21</v>
      </c>
      <c r="N70" s="7">
        <v>5.44</v>
      </c>
      <c r="O70" s="4" t="str">
        <f>IF(COUNTIF(' остататок'!C:C,A70)&gt;0,"Дубль","Уникальный")</f>
        <v>Дубль</v>
      </c>
    </row>
    <row r="71" spans="1:15">
      <c r="A71" s="220" t="s">
        <v>181</v>
      </c>
      <c r="B71" s="220" t="s">
        <v>269</v>
      </c>
      <c r="C71" s="221">
        <v>8200</v>
      </c>
      <c r="D71" s="221">
        <v>0</v>
      </c>
      <c r="E71" s="221">
        <v>0</v>
      </c>
      <c r="F71" s="221">
        <v>8200</v>
      </c>
      <c r="G71" s="221">
        <v>3.5236585365853661</v>
      </c>
      <c r="H71" s="221">
        <v>28894</v>
      </c>
      <c r="I71" s="221">
        <v>6.53</v>
      </c>
      <c r="J71" s="221">
        <v>53546</v>
      </c>
      <c r="K71" s="199">
        <v>6.53</v>
      </c>
      <c r="L71" s="7">
        <v>6.03</v>
      </c>
      <c r="M71" s="7">
        <v>5.6</v>
      </c>
      <c r="N71" s="7">
        <v>4.9000000000000004</v>
      </c>
      <c r="O71" s="4" t="str">
        <f>IF(COUNTIF(' остататок'!C:C,A71)&gt;0,"Дубль","Уникальный")</f>
        <v>Дубль</v>
      </c>
    </row>
    <row r="72" spans="1:15">
      <c r="A72" s="220" t="s">
        <v>182</v>
      </c>
      <c r="B72" s="220" t="s">
        <v>269</v>
      </c>
      <c r="C72" s="221">
        <v>12900</v>
      </c>
      <c r="D72" s="221">
        <v>300</v>
      </c>
      <c r="E72" s="221">
        <v>0</v>
      </c>
      <c r="F72" s="221">
        <v>13200</v>
      </c>
      <c r="G72" s="221">
        <v>3.22</v>
      </c>
      <c r="H72" s="221">
        <v>42504</v>
      </c>
      <c r="I72" s="221">
        <v>5.73</v>
      </c>
      <c r="J72" s="221">
        <v>75636</v>
      </c>
      <c r="K72" s="199">
        <v>5.73</v>
      </c>
      <c r="L72" s="7">
        <v>5.29</v>
      </c>
      <c r="M72" s="7">
        <v>4.91</v>
      </c>
      <c r="N72" s="7">
        <v>4.3</v>
      </c>
      <c r="O72" s="4" t="str">
        <f>IF(COUNTIF(' остататок'!C:C,A72)&gt;0,"Дубль","Уникальный")</f>
        <v>Дубль</v>
      </c>
    </row>
    <row r="73" spans="1:15">
      <c r="A73" s="220" t="s">
        <v>188</v>
      </c>
      <c r="B73" s="220" t="s">
        <v>269</v>
      </c>
      <c r="C73" s="221">
        <v>2700</v>
      </c>
      <c r="D73" s="221">
        <v>0</v>
      </c>
      <c r="E73" s="221">
        <v>0</v>
      </c>
      <c r="F73" s="221">
        <v>2700</v>
      </c>
      <c r="G73" s="221">
        <v>2.95</v>
      </c>
      <c r="H73" s="221">
        <v>7965</v>
      </c>
      <c r="I73" s="221">
        <v>4.91</v>
      </c>
      <c r="J73" s="221">
        <v>13257</v>
      </c>
      <c r="K73" s="199">
        <v>4.91</v>
      </c>
      <c r="L73" s="7">
        <v>4.53</v>
      </c>
      <c r="M73" s="7">
        <v>4.21</v>
      </c>
      <c r="N73" s="7">
        <v>3.68</v>
      </c>
      <c r="O73" s="4" t="str">
        <f>IF(COUNTIF(' остататок'!C:C,A73)&gt;0,"Дубль","Уникальный")</f>
        <v>Дубль</v>
      </c>
    </row>
    <row r="74" spans="1:15">
      <c r="A74" s="220" t="s">
        <v>183</v>
      </c>
      <c r="B74" s="220" t="s">
        <v>269</v>
      </c>
      <c r="C74" s="221">
        <v>36200</v>
      </c>
      <c r="D74" s="221">
        <v>0</v>
      </c>
      <c r="E74" s="221">
        <v>0</v>
      </c>
      <c r="F74" s="221">
        <v>36200</v>
      </c>
      <c r="G74" s="221">
        <v>2.4171270718232041</v>
      </c>
      <c r="H74" s="221">
        <v>87500</v>
      </c>
      <c r="I74" s="221">
        <v>4.17</v>
      </c>
      <c r="J74" s="221">
        <v>150954</v>
      </c>
      <c r="K74" s="199">
        <v>4.17</v>
      </c>
      <c r="L74" s="7">
        <v>3.85</v>
      </c>
      <c r="M74" s="7">
        <v>3.57</v>
      </c>
      <c r="N74" s="7">
        <v>3.13</v>
      </c>
      <c r="O74" s="4" t="str">
        <f>IF(COUNTIF(' остататок'!C:C,A74)&gt;0,"Дубль","Уникальный")</f>
        <v>Дубль</v>
      </c>
    </row>
    <row r="75" spans="1:15">
      <c r="A75" s="220" t="s">
        <v>185</v>
      </c>
      <c r="B75" s="220" t="s">
        <v>269</v>
      </c>
      <c r="C75" s="221">
        <v>34350</v>
      </c>
      <c r="D75" s="221">
        <v>0</v>
      </c>
      <c r="E75" s="221">
        <v>0</v>
      </c>
      <c r="F75" s="221">
        <v>34350</v>
      </c>
      <c r="G75" s="221">
        <v>2.4500000000000002</v>
      </c>
      <c r="H75" s="221">
        <v>84157.5</v>
      </c>
      <c r="I75" s="221">
        <v>4.08</v>
      </c>
      <c r="J75" s="221">
        <v>140148</v>
      </c>
      <c r="K75" s="199">
        <v>4.08</v>
      </c>
      <c r="L75" s="7">
        <v>3.77</v>
      </c>
      <c r="M75" s="7">
        <v>3.5</v>
      </c>
      <c r="N75" s="7">
        <v>3.06</v>
      </c>
      <c r="O75" s="4" t="str">
        <f>IF(COUNTIF(' остататок'!C:C,A75)&gt;0,"Дубль","Уникальный")</f>
        <v>Дубль</v>
      </c>
    </row>
    <row r="76" spans="1:15">
      <c r="A76" s="220" t="s">
        <v>184</v>
      </c>
      <c r="B76" s="220" t="s">
        <v>269</v>
      </c>
      <c r="C76" s="221">
        <v>8600</v>
      </c>
      <c r="D76" s="221">
        <v>0</v>
      </c>
      <c r="E76" s="221">
        <v>0</v>
      </c>
      <c r="F76" s="221">
        <v>8600</v>
      </c>
      <c r="G76" s="221">
        <v>2.1</v>
      </c>
      <c r="H76" s="221">
        <v>18060</v>
      </c>
      <c r="I76" s="221">
        <v>3.67</v>
      </c>
      <c r="J76" s="221">
        <v>31562</v>
      </c>
      <c r="K76" s="199">
        <v>3.67</v>
      </c>
      <c r="L76" s="7">
        <v>3.38</v>
      </c>
      <c r="M76" s="7">
        <v>3.14</v>
      </c>
      <c r="N76" s="7">
        <v>2.75</v>
      </c>
      <c r="O76" s="4" t="str">
        <f>IF(COUNTIF(' остататок'!C:C,A76)&gt;0,"Дубль","Уникальный")</f>
        <v>Дубль</v>
      </c>
    </row>
    <row r="77" spans="1:15">
      <c r="A77" s="220" t="s">
        <v>186</v>
      </c>
      <c r="B77" s="220" t="s">
        <v>269</v>
      </c>
      <c r="C77" s="221">
        <v>95100</v>
      </c>
      <c r="D77" s="221">
        <v>2000</v>
      </c>
      <c r="E77" s="221">
        <v>0</v>
      </c>
      <c r="F77" s="221">
        <v>97100</v>
      </c>
      <c r="G77" s="221">
        <v>1.6</v>
      </c>
      <c r="H77" s="221">
        <v>155360</v>
      </c>
      <c r="I77" s="221">
        <v>2.67</v>
      </c>
      <c r="J77" s="221">
        <v>259257</v>
      </c>
      <c r="K77" s="199">
        <v>2.67</v>
      </c>
      <c r="L77" s="7">
        <v>2.46</v>
      </c>
      <c r="M77" s="7">
        <v>2.29</v>
      </c>
      <c r="N77" s="7">
        <v>2</v>
      </c>
      <c r="O77" s="4" t="str">
        <f>IF(COUNTIF(' остататок'!C:C,A77)&gt;0,"Дубль","Уникальный")</f>
        <v>Дубль</v>
      </c>
    </row>
    <row r="78" spans="1:15">
      <c r="A78" s="220" t="s">
        <v>187</v>
      </c>
      <c r="B78" s="220" t="s">
        <v>269</v>
      </c>
      <c r="C78" s="221">
        <v>31600</v>
      </c>
      <c r="D78" s="221">
        <v>0</v>
      </c>
      <c r="E78" s="221">
        <v>0</v>
      </c>
      <c r="F78" s="221">
        <v>31600</v>
      </c>
      <c r="G78" s="221">
        <v>1.41</v>
      </c>
      <c r="H78" s="221">
        <v>44556</v>
      </c>
      <c r="I78" s="221">
        <v>2.42</v>
      </c>
      <c r="J78" s="221">
        <v>76472</v>
      </c>
      <c r="K78" s="199">
        <v>2.42</v>
      </c>
      <c r="L78" s="7">
        <v>2.23</v>
      </c>
      <c r="M78" s="7">
        <v>2.0699999999999998</v>
      </c>
      <c r="N78" s="7">
        <v>1.81</v>
      </c>
      <c r="O78" s="4" t="str">
        <f>IF(COUNTIF(' остататок'!C:C,A78)&gt;0,"Дубль","Уникальный")</f>
        <v>Дубль</v>
      </c>
    </row>
    <row r="79" spans="1:15">
      <c r="A79" s="220" t="s">
        <v>189</v>
      </c>
      <c r="B79" s="220" t="s">
        <v>269</v>
      </c>
      <c r="C79" s="221">
        <v>56900</v>
      </c>
      <c r="D79" s="221">
        <v>0</v>
      </c>
      <c r="E79" s="221">
        <v>0</v>
      </c>
      <c r="F79" s="221">
        <v>56900</v>
      </c>
      <c r="G79" s="221">
        <v>1.3776625659050967</v>
      </c>
      <c r="H79" s="221">
        <v>78389</v>
      </c>
      <c r="I79" s="221">
        <v>2.42</v>
      </c>
      <c r="J79" s="221">
        <v>137698</v>
      </c>
      <c r="K79" s="199">
        <v>2.42</v>
      </c>
      <c r="L79" s="7">
        <v>2.23</v>
      </c>
      <c r="M79" s="7">
        <v>2.0699999999999998</v>
      </c>
      <c r="N79" s="7">
        <v>1.81</v>
      </c>
      <c r="O79" s="4" t="str">
        <f>IF(COUNTIF(' остататок'!C:C,A79)&gt;0,"Дубль","Уникальный")</f>
        <v>Дубль</v>
      </c>
    </row>
    <row r="80" spans="1:15">
      <c r="A80" s="220" t="s">
        <v>192</v>
      </c>
      <c r="B80" s="220" t="s">
        <v>269</v>
      </c>
      <c r="C80" s="221">
        <v>23100</v>
      </c>
      <c r="D80" s="221">
        <v>0</v>
      </c>
      <c r="E80" s="221">
        <v>0</v>
      </c>
      <c r="F80" s="221">
        <v>23100</v>
      </c>
      <c r="G80" s="221">
        <v>1.44</v>
      </c>
      <c r="H80" s="221">
        <v>33264</v>
      </c>
      <c r="I80" s="221">
        <v>2.4</v>
      </c>
      <c r="J80" s="221">
        <v>55440</v>
      </c>
      <c r="K80" s="199">
        <v>2.4</v>
      </c>
      <c r="L80" s="7">
        <v>2.2200000000000002</v>
      </c>
      <c r="M80" s="7">
        <v>2.06</v>
      </c>
      <c r="N80" s="7">
        <v>1.8</v>
      </c>
      <c r="O80" s="4" t="str">
        <f>IF(COUNTIF(' остататок'!C:C,A80)&gt;0,"Дубль","Уникальный")</f>
        <v>Дубль</v>
      </c>
    </row>
    <row r="81" spans="1:15">
      <c r="A81" s="220" t="s">
        <v>190</v>
      </c>
      <c r="B81" s="220" t="s">
        <v>269</v>
      </c>
      <c r="C81" s="221">
        <v>27200</v>
      </c>
      <c r="D81" s="221">
        <v>0</v>
      </c>
      <c r="E81" s="221">
        <v>0</v>
      </c>
      <c r="F81" s="221">
        <v>27200</v>
      </c>
      <c r="G81" s="221">
        <v>1.08</v>
      </c>
      <c r="H81" s="221">
        <v>29376</v>
      </c>
      <c r="I81" s="221">
        <v>1.85</v>
      </c>
      <c r="J81" s="221">
        <v>50320</v>
      </c>
      <c r="K81" s="199">
        <v>1.85</v>
      </c>
      <c r="L81" s="7">
        <v>1.71</v>
      </c>
      <c r="M81" s="7">
        <v>1.59</v>
      </c>
      <c r="N81" s="7">
        <v>1.39</v>
      </c>
      <c r="O81" s="4" t="str">
        <f>IF(COUNTIF(' остататок'!C:C,A81)&gt;0,"Дубль","Уникальный")</f>
        <v>Дубль</v>
      </c>
    </row>
    <row r="82" spans="1:15">
      <c r="A82" s="220" t="s">
        <v>191</v>
      </c>
      <c r="B82" s="220" t="s">
        <v>269</v>
      </c>
      <c r="C82" s="221">
        <v>58600</v>
      </c>
      <c r="D82" s="221">
        <v>0</v>
      </c>
      <c r="E82" s="221">
        <v>0</v>
      </c>
      <c r="F82" s="221">
        <v>58600</v>
      </c>
      <c r="G82" s="221">
        <v>0.93</v>
      </c>
      <c r="H82" s="221">
        <v>54498</v>
      </c>
      <c r="I82" s="221">
        <v>1.73</v>
      </c>
      <c r="J82" s="221">
        <v>101378</v>
      </c>
      <c r="K82" s="199">
        <v>1.73</v>
      </c>
      <c r="L82" s="7">
        <v>1.6</v>
      </c>
      <c r="M82" s="7">
        <v>1.49</v>
      </c>
      <c r="N82" s="7">
        <v>1.3</v>
      </c>
      <c r="O82" s="4" t="str">
        <f>IF(COUNTIF(' остататок'!C:C,A82)&gt;0,"Дубль","Уникальный")</f>
        <v>Дубль</v>
      </c>
    </row>
    <row r="83" spans="1:15">
      <c r="A83" s="220" t="s">
        <v>193</v>
      </c>
      <c r="B83" s="220" t="s">
        <v>269</v>
      </c>
      <c r="C83" s="221">
        <v>66200</v>
      </c>
      <c r="D83" s="221">
        <v>0</v>
      </c>
      <c r="E83" s="221">
        <v>0</v>
      </c>
      <c r="F83" s="221">
        <v>66200</v>
      </c>
      <c r="G83" s="221">
        <v>0.72</v>
      </c>
      <c r="H83" s="221">
        <v>47664</v>
      </c>
      <c r="I83" s="221">
        <v>1.2</v>
      </c>
      <c r="J83" s="221">
        <v>79440</v>
      </c>
      <c r="K83" s="199">
        <v>1.2</v>
      </c>
      <c r="L83" s="7">
        <v>1.1100000000000001</v>
      </c>
      <c r="M83" s="7">
        <v>1.03</v>
      </c>
      <c r="N83" s="7">
        <v>0.9</v>
      </c>
      <c r="O83" s="4" t="str">
        <f>IF(COUNTIF(' остататок'!C:C,A83)&gt;0,"Дубль","Уникальный")</f>
        <v>Дубль</v>
      </c>
    </row>
    <row r="84" spans="1:15">
      <c r="A84" s="220" t="s">
        <v>194</v>
      </c>
      <c r="B84" s="220" t="s">
        <v>269</v>
      </c>
      <c r="C84" s="221">
        <v>9800</v>
      </c>
      <c r="D84" s="221">
        <v>0</v>
      </c>
      <c r="E84" s="221">
        <v>0</v>
      </c>
      <c r="F84" s="221">
        <v>9800</v>
      </c>
      <c r="G84" s="221">
        <v>0.66</v>
      </c>
      <c r="H84" s="221">
        <v>6468</v>
      </c>
      <c r="I84" s="221">
        <v>1.1499999999999999</v>
      </c>
      <c r="J84" s="221">
        <v>11270</v>
      </c>
      <c r="K84" s="199">
        <v>1.1499999999999999</v>
      </c>
      <c r="L84" s="7">
        <v>1.06</v>
      </c>
      <c r="M84" s="7">
        <v>0.98</v>
      </c>
      <c r="N84" s="7">
        <v>0.87</v>
      </c>
      <c r="O84" s="4" t="str">
        <f>IF(COUNTIF(' остататок'!C:C,A84)&gt;0,"Дубль","Уникальный")</f>
        <v>Дубль</v>
      </c>
    </row>
    <row r="85" spans="1:15">
      <c r="A85" s="220" t="s">
        <v>195</v>
      </c>
      <c r="B85" s="220" t="s">
        <v>269</v>
      </c>
      <c r="C85" s="221">
        <v>41400</v>
      </c>
      <c r="D85" s="221">
        <v>0</v>
      </c>
      <c r="E85" s="221">
        <v>0</v>
      </c>
      <c r="F85" s="221">
        <v>41400</v>
      </c>
      <c r="G85" s="221">
        <v>0.57999999999999996</v>
      </c>
      <c r="H85" s="221">
        <v>24012</v>
      </c>
      <c r="I85" s="221">
        <v>1</v>
      </c>
      <c r="J85" s="221">
        <v>41400</v>
      </c>
      <c r="K85" s="199">
        <v>1</v>
      </c>
      <c r="L85" s="7">
        <v>0.92</v>
      </c>
      <c r="M85" s="7">
        <v>0.86</v>
      </c>
      <c r="N85" s="7">
        <v>0.75</v>
      </c>
      <c r="O85" s="4" t="str">
        <f>IF(COUNTIF(' остататок'!C:C,A85)&gt;0,"Дубль","Уникальный")</f>
        <v>Дубль</v>
      </c>
    </row>
    <row r="86" spans="1:15">
      <c r="A86" s="220" t="s">
        <v>196</v>
      </c>
      <c r="B86" s="220" t="s">
        <v>269</v>
      </c>
      <c r="C86" s="221">
        <v>72800</v>
      </c>
      <c r="D86" s="221">
        <v>800</v>
      </c>
      <c r="E86" s="221">
        <v>0</v>
      </c>
      <c r="F86" s="221">
        <v>73600</v>
      </c>
      <c r="G86" s="221">
        <v>0.45</v>
      </c>
      <c r="H86" s="221">
        <v>33120</v>
      </c>
      <c r="I86" s="221">
        <v>0.82</v>
      </c>
      <c r="J86" s="221">
        <v>60352</v>
      </c>
      <c r="K86" s="199">
        <v>0.82</v>
      </c>
      <c r="L86" s="7">
        <v>0.75</v>
      </c>
      <c r="M86" s="7">
        <v>0.7</v>
      </c>
      <c r="N86" s="7">
        <v>0.61</v>
      </c>
      <c r="O86" s="4" t="str">
        <f>IF(COUNTIF(' остататок'!C:C,A86)&gt;0,"Дубль","Уникальный")</f>
        <v>Дубль</v>
      </c>
    </row>
    <row r="87" spans="1:15">
      <c r="A87" s="219"/>
      <c r="B87" s="219"/>
      <c r="C87" s="219"/>
      <c r="D87" s="219"/>
      <c r="E87" s="219"/>
      <c r="F87" s="219"/>
      <c r="G87" s="219"/>
      <c r="H87" s="219"/>
      <c r="I87" s="219"/>
      <c r="J87" s="219"/>
      <c r="K87" s="197"/>
      <c r="L87" s="6"/>
      <c r="M87" s="6"/>
      <c r="N87" s="6"/>
      <c r="O87" s="4" t="str">
        <f>IF(COUNTIF(' остататок'!C:C,A87)&gt;0,"Дубль","Уникальный")</f>
        <v>Уникальный</v>
      </c>
    </row>
    <row r="88" spans="1:15">
      <c r="A88" s="220" t="s">
        <v>197</v>
      </c>
      <c r="B88" s="220" t="s">
        <v>269</v>
      </c>
      <c r="C88" s="221">
        <v>3200</v>
      </c>
      <c r="D88" s="221">
        <v>0</v>
      </c>
      <c r="E88" s="221">
        <v>0</v>
      </c>
      <c r="F88" s="221">
        <v>3200</v>
      </c>
      <c r="G88" s="221">
        <v>5.14</v>
      </c>
      <c r="H88" s="221">
        <v>16448</v>
      </c>
      <c r="I88" s="221">
        <v>8.56</v>
      </c>
      <c r="J88" s="221">
        <v>27392</v>
      </c>
      <c r="K88" s="199">
        <v>8.56</v>
      </c>
      <c r="L88" s="7">
        <v>7.9</v>
      </c>
      <c r="M88" s="7">
        <v>7.34</v>
      </c>
      <c r="N88" s="7">
        <v>6.42</v>
      </c>
      <c r="O88" s="4" t="str">
        <f>IF(COUNTIF(' остататок'!C:C,A88)&gt;0,"Дубль","Уникальный")</f>
        <v>Дубль</v>
      </c>
    </row>
    <row r="89" spans="1:15">
      <c r="A89" s="220" t="s">
        <v>198</v>
      </c>
      <c r="B89" s="220" t="s">
        <v>269</v>
      </c>
      <c r="C89" s="221">
        <v>5500</v>
      </c>
      <c r="D89" s="221">
        <v>0</v>
      </c>
      <c r="E89" s="221">
        <v>0</v>
      </c>
      <c r="F89" s="221">
        <v>5500</v>
      </c>
      <c r="G89" s="221">
        <v>4.58</v>
      </c>
      <c r="H89" s="221">
        <v>25190</v>
      </c>
      <c r="I89" s="221">
        <v>7.63</v>
      </c>
      <c r="J89" s="221">
        <v>41965</v>
      </c>
      <c r="K89" s="199">
        <v>7.63</v>
      </c>
      <c r="L89" s="7">
        <v>7.04</v>
      </c>
      <c r="M89" s="7">
        <v>6.54</v>
      </c>
      <c r="N89" s="7">
        <v>5.73</v>
      </c>
      <c r="O89" s="4" t="str">
        <f>IF(COUNTIF(' остататок'!C:C,A89)&gt;0,"Дубль","Уникальный")</f>
        <v>Дубль</v>
      </c>
    </row>
    <row r="90" spans="1:15">
      <c r="A90" s="220" t="s">
        <v>199</v>
      </c>
      <c r="B90" s="220" t="s">
        <v>269</v>
      </c>
      <c r="C90" s="221">
        <v>3300</v>
      </c>
      <c r="D90" s="221">
        <v>0</v>
      </c>
      <c r="E90" s="221">
        <v>0</v>
      </c>
      <c r="F90" s="221">
        <v>3300</v>
      </c>
      <c r="G90" s="221">
        <v>3.5</v>
      </c>
      <c r="H90" s="221">
        <v>11550</v>
      </c>
      <c r="I90" s="221">
        <v>5.83</v>
      </c>
      <c r="J90" s="221">
        <v>19239</v>
      </c>
      <c r="K90" s="199">
        <v>5.83</v>
      </c>
      <c r="L90" s="7">
        <v>5.38</v>
      </c>
      <c r="M90" s="7">
        <v>5</v>
      </c>
      <c r="N90" s="7">
        <v>4.38</v>
      </c>
      <c r="O90" s="4" t="str">
        <f>IF(COUNTIF(' остататок'!C:C,A90)&gt;0,"Дубль","Уникальный")</f>
        <v>Дубль</v>
      </c>
    </row>
    <row r="91" spans="1:15">
      <c r="A91" s="220" t="s">
        <v>200</v>
      </c>
      <c r="B91" s="220" t="s">
        <v>269</v>
      </c>
      <c r="C91" s="221">
        <v>21700</v>
      </c>
      <c r="D91" s="221">
        <v>0</v>
      </c>
      <c r="E91" s="221">
        <v>0</v>
      </c>
      <c r="F91" s="221">
        <v>21700</v>
      </c>
      <c r="G91" s="221">
        <v>2.8085253456221198</v>
      </c>
      <c r="H91" s="221">
        <v>60945</v>
      </c>
      <c r="I91" s="221">
        <v>4.75</v>
      </c>
      <c r="J91" s="221">
        <v>103075</v>
      </c>
      <c r="K91" s="199">
        <v>4.75</v>
      </c>
      <c r="L91" s="7">
        <v>4.38</v>
      </c>
      <c r="M91" s="7">
        <v>4.07</v>
      </c>
      <c r="N91" s="7">
        <v>3.56</v>
      </c>
      <c r="O91" s="4" t="str">
        <f>IF(COUNTIF(' остататок'!C:C,A91)&gt;0,"Дубль","Уникальный")</f>
        <v>Дубль</v>
      </c>
    </row>
    <row r="92" spans="1:15">
      <c r="A92" s="220" t="s">
        <v>201</v>
      </c>
      <c r="B92" s="220" t="s">
        <v>269</v>
      </c>
      <c r="C92" s="221">
        <v>89300</v>
      </c>
      <c r="D92" s="221">
        <v>0</v>
      </c>
      <c r="E92" s="221">
        <v>0</v>
      </c>
      <c r="F92" s="221">
        <v>89300</v>
      </c>
      <c r="G92" s="221">
        <v>2.0499999999999998</v>
      </c>
      <c r="H92" s="221">
        <v>183065</v>
      </c>
      <c r="I92" s="221">
        <v>3.42</v>
      </c>
      <c r="J92" s="221">
        <v>305406</v>
      </c>
      <c r="K92" s="199">
        <v>3.42</v>
      </c>
      <c r="L92" s="7">
        <v>3.15</v>
      </c>
      <c r="M92" s="7">
        <v>2.93</v>
      </c>
      <c r="N92" s="7">
        <v>2.56</v>
      </c>
      <c r="O92" s="4" t="str">
        <f>IF(COUNTIF(' остататок'!C:C,A92)&gt;0,"Дубль","Уникальный")</f>
        <v>Дубль</v>
      </c>
    </row>
    <row r="93" spans="1:15">
      <c r="A93" s="220" t="s">
        <v>202</v>
      </c>
      <c r="B93" s="220" t="s">
        <v>269</v>
      </c>
      <c r="C93" s="221">
        <v>72900</v>
      </c>
      <c r="D93" s="221">
        <v>0</v>
      </c>
      <c r="E93" s="221">
        <v>0</v>
      </c>
      <c r="F93" s="221">
        <v>72900</v>
      </c>
      <c r="G93" s="221">
        <v>1.45</v>
      </c>
      <c r="H93" s="221">
        <v>105705</v>
      </c>
      <c r="I93" s="221">
        <v>2.4700000000000002</v>
      </c>
      <c r="J93" s="221">
        <v>180063</v>
      </c>
      <c r="K93" s="199">
        <v>2.4700000000000002</v>
      </c>
      <c r="L93" s="7">
        <v>2.2799999999999998</v>
      </c>
      <c r="M93" s="7">
        <v>2.11</v>
      </c>
      <c r="N93" s="7">
        <v>1.85</v>
      </c>
      <c r="O93" s="4" t="str">
        <f>IF(COUNTIF(' остататок'!C:C,A93)&gt;0,"Дубль","Уникальный")</f>
        <v>Дубль</v>
      </c>
    </row>
    <row r="94" spans="1:15">
      <c r="A94" s="220" t="s">
        <v>203</v>
      </c>
      <c r="B94" s="220" t="s">
        <v>269</v>
      </c>
      <c r="C94" s="221">
        <v>12600</v>
      </c>
      <c r="D94" s="221">
        <v>0</v>
      </c>
      <c r="E94" s="221">
        <v>0</v>
      </c>
      <c r="F94" s="221">
        <v>12600</v>
      </c>
      <c r="G94" s="221">
        <v>1.2</v>
      </c>
      <c r="H94" s="221">
        <v>15120</v>
      </c>
      <c r="I94" s="221">
        <v>2</v>
      </c>
      <c r="J94" s="221">
        <v>25200</v>
      </c>
      <c r="K94" s="199">
        <v>2</v>
      </c>
      <c r="L94" s="7">
        <v>1.84</v>
      </c>
      <c r="M94" s="7">
        <v>1.71</v>
      </c>
      <c r="N94" s="7">
        <v>1.5</v>
      </c>
      <c r="O94" s="4" t="str">
        <f>IF(COUNTIF(' остататок'!C:C,A94)&gt;0,"Дубль","Уникальный")</f>
        <v>Дубль</v>
      </c>
    </row>
    <row r="95" spans="1:15">
      <c r="A95" s="220" t="s">
        <v>421</v>
      </c>
      <c r="B95" s="220" t="s">
        <v>269</v>
      </c>
      <c r="C95" s="221">
        <v>31900</v>
      </c>
      <c r="D95" s="221">
        <v>0</v>
      </c>
      <c r="E95" s="221">
        <v>0</v>
      </c>
      <c r="F95" s="221">
        <v>31900</v>
      </c>
      <c r="G95" s="221">
        <v>0.95</v>
      </c>
      <c r="H95" s="221">
        <v>30305</v>
      </c>
      <c r="I95" s="221">
        <v>1.7</v>
      </c>
      <c r="J95" s="221">
        <v>54230</v>
      </c>
      <c r="K95" s="199">
        <v>1.7</v>
      </c>
      <c r="L95" s="7">
        <v>1.55</v>
      </c>
      <c r="M95" s="7">
        <v>1.32</v>
      </c>
      <c r="N95" s="7">
        <v>1.25</v>
      </c>
      <c r="O95" s="4" t="str">
        <f>IF(COUNTIF(' остататок'!C:C,A95)&gt;0,"Дубль","Уникальный")</f>
        <v>Дубль</v>
      </c>
    </row>
    <row r="96" spans="1:15">
      <c r="A96" s="220" t="s">
        <v>205</v>
      </c>
      <c r="B96" s="220" t="s">
        <v>269</v>
      </c>
      <c r="C96" s="221">
        <v>3500</v>
      </c>
      <c r="D96" s="221">
        <v>0</v>
      </c>
      <c r="E96" s="221">
        <v>0</v>
      </c>
      <c r="F96" s="221">
        <v>3500</v>
      </c>
      <c r="G96" s="221">
        <v>0.99</v>
      </c>
      <c r="H96" s="221">
        <v>3465</v>
      </c>
      <c r="I96" s="221">
        <v>1.65</v>
      </c>
      <c r="J96" s="221">
        <v>5775</v>
      </c>
      <c r="K96" s="199">
        <v>1.65</v>
      </c>
      <c r="L96" s="7">
        <v>1.52</v>
      </c>
      <c r="M96" s="7">
        <v>1.28</v>
      </c>
      <c r="N96" s="7">
        <v>1.23</v>
      </c>
      <c r="O96" s="4" t="str">
        <f>IF(COUNTIF(' остататок'!C:C,A96)&gt;0,"Дубль","Уникальный")</f>
        <v>Дубль</v>
      </c>
    </row>
    <row r="97" spans="1:15">
      <c r="A97" s="220" t="s">
        <v>204</v>
      </c>
      <c r="B97" s="220" t="s">
        <v>269</v>
      </c>
      <c r="C97" s="221">
        <v>72000</v>
      </c>
      <c r="D97" s="221">
        <v>0</v>
      </c>
      <c r="E97" s="221">
        <v>0</v>
      </c>
      <c r="F97" s="221">
        <v>72000</v>
      </c>
      <c r="G97" s="221">
        <v>0.9</v>
      </c>
      <c r="H97" s="221">
        <v>64800</v>
      </c>
      <c r="I97" s="221">
        <v>1.58</v>
      </c>
      <c r="J97" s="221">
        <v>113760</v>
      </c>
      <c r="K97" s="199">
        <v>1.58</v>
      </c>
      <c r="L97" s="7">
        <v>1.46</v>
      </c>
      <c r="M97" s="7">
        <v>1.36</v>
      </c>
      <c r="N97" s="7">
        <v>1.19</v>
      </c>
      <c r="O97" s="4" t="str">
        <f>IF(COUNTIF(' остататок'!C:C,A97)&gt;0,"Дубль","Уникальный")</f>
        <v>Дубль</v>
      </c>
    </row>
    <row r="98" spans="1:15">
      <c r="A98" s="220" t="s">
        <v>206</v>
      </c>
      <c r="B98" s="220" t="s">
        <v>269</v>
      </c>
      <c r="C98" s="221">
        <v>32400</v>
      </c>
      <c r="D98" s="221">
        <v>0</v>
      </c>
      <c r="E98" s="221">
        <v>0</v>
      </c>
      <c r="F98" s="221">
        <v>32400</v>
      </c>
      <c r="G98" s="221">
        <v>0.8</v>
      </c>
      <c r="H98" s="221">
        <v>25920</v>
      </c>
      <c r="I98" s="221">
        <v>1.47</v>
      </c>
      <c r="J98" s="221">
        <v>47628</v>
      </c>
      <c r="K98" s="199">
        <v>1.47</v>
      </c>
      <c r="L98" s="7">
        <v>1.35</v>
      </c>
      <c r="M98" s="7">
        <v>1.26</v>
      </c>
      <c r="N98" s="7">
        <v>1.1000000000000001</v>
      </c>
      <c r="O98" s="4" t="str">
        <f>IF(COUNTIF(' остататок'!C:C,A98)&gt;0,"Дубль","Уникальный")</f>
        <v>Дубль</v>
      </c>
    </row>
    <row r="99" spans="1:15">
      <c r="A99" s="220" t="s">
        <v>207</v>
      </c>
      <c r="B99" s="220" t="s">
        <v>269</v>
      </c>
      <c r="C99" s="221">
        <v>43200</v>
      </c>
      <c r="D99" s="221">
        <v>0</v>
      </c>
      <c r="E99" s="221">
        <v>0</v>
      </c>
      <c r="F99" s="221">
        <v>43200</v>
      </c>
      <c r="G99" s="221">
        <v>0.68</v>
      </c>
      <c r="H99" s="221">
        <v>29376</v>
      </c>
      <c r="I99" s="221">
        <v>1.22</v>
      </c>
      <c r="J99" s="221">
        <v>52704</v>
      </c>
      <c r="K99" s="199">
        <v>1.22</v>
      </c>
      <c r="L99" s="7">
        <v>1.1200000000000001</v>
      </c>
      <c r="M99" s="7">
        <v>1.04</v>
      </c>
      <c r="N99" s="7">
        <v>0.91</v>
      </c>
      <c r="O99" s="4" t="str">
        <f>IF(COUNTIF(' остататок'!C:C,A99)&gt;0,"Дубль","Уникальный")</f>
        <v>Дубль</v>
      </c>
    </row>
    <row r="100" spans="1:15">
      <c r="A100" s="220" t="s">
        <v>208</v>
      </c>
      <c r="B100" s="220" t="s">
        <v>269</v>
      </c>
      <c r="C100" s="221">
        <v>51700</v>
      </c>
      <c r="D100" s="221">
        <v>100</v>
      </c>
      <c r="E100" s="221">
        <v>0</v>
      </c>
      <c r="F100" s="221">
        <v>51800</v>
      </c>
      <c r="G100" s="221">
        <v>0.54</v>
      </c>
      <c r="H100" s="221">
        <v>27972</v>
      </c>
      <c r="I100" s="221">
        <v>0.9</v>
      </c>
      <c r="J100" s="221">
        <v>46620</v>
      </c>
      <c r="K100" s="199">
        <v>0.9</v>
      </c>
      <c r="L100" s="7">
        <v>0.83</v>
      </c>
      <c r="M100" s="7">
        <v>0.77</v>
      </c>
      <c r="N100" s="7">
        <v>0.68</v>
      </c>
      <c r="O100" s="4" t="str">
        <f>IF(COUNTIF(' остататок'!C:C,A100)&gt;0,"Дубль","Уникальный")</f>
        <v>Дубль</v>
      </c>
    </row>
    <row r="101" spans="1:15">
      <c r="A101" s="220" t="s">
        <v>209</v>
      </c>
      <c r="B101" s="220" t="s">
        <v>269</v>
      </c>
      <c r="C101" s="221">
        <v>3100</v>
      </c>
      <c r="D101" s="221">
        <v>0</v>
      </c>
      <c r="E101" s="221">
        <v>0</v>
      </c>
      <c r="F101" s="221">
        <v>3100</v>
      </c>
      <c r="G101" s="221">
        <v>0.45</v>
      </c>
      <c r="H101" s="221">
        <v>1395</v>
      </c>
      <c r="I101" s="221">
        <v>0.75</v>
      </c>
      <c r="J101" s="221">
        <v>2325</v>
      </c>
      <c r="K101" s="199">
        <v>0.75</v>
      </c>
      <c r="L101" s="7">
        <v>0.69</v>
      </c>
      <c r="M101" s="7">
        <v>0.64</v>
      </c>
      <c r="N101" s="7">
        <v>0.56999999999999995</v>
      </c>
      <c r="O101" s="4" t="str">
        <f>IF(COUNTIF(' остататок'!C:C,A101)&gt;0,"Дубль","Уникальный")</f>
        <v>Дубль</v>
      </c>
    </row>
    <row r="102" spans="1:15">
      <c r="A102" s="219"/>
      <c r="B102" s="219"/>
      <c r="C102" s="219"/>
      <c r="D102" s="219"/>
      <c r="E102" s="219"/>
      <c r="F102" s="219"/>
      <c r="G102" s="219"/>
      <c r="H102" s="219"/>
      <c r="I102" s="219"/>
      <c r="J102" s="219"/>
      <c r="K102" s="197"/>
      <c r="L102" s="6"/>
      <c r="M102" s="6"/>
      <c r="N102" s="6"/>
      <c r="O102" s="4" t="str">
        <f>IF(COUNTIF(' остататок'!C:C,A102)&gt;0,"Дубль","Уникальный")</f>
        <v>Уникальный</v>
      </c>
    </row>
    <row r="103" spans="1:15">
      <c r="A103" s="220" t="s">
        <v>210</v>
      </c>
      <c r="B103" s="220" t="s">
        <v>269</v>
      </c>
      <c r="C103" s="221">
        <v>2400</v>
      </c>
      <c r="D103" s="221">
        <v>0</v>
      </c>
      <c r="E103" s="221">
        <v>0</v>
      </c>
      <c r="F103" s="221">
        <v>2400</v>
      </c>
      <c r="G103" s="221">
        <v>3.96</v>
      </c>
      <c r="H103" s="221">
        <v>9504</v>
      </c>
      <c r="I103" s="221">
        <v>6.96</v>
      </c>
      <c r="J103" s="221">
        <v>16704</v>
      </c>
      <c r="K103" s="199">
        <v>6.96</v>
      </c>
      <c r="L103" s="7">
        <v>6.09</v>
      </c>
      <c r="M103" s="7">
        <v>5.56</v>
      </c>
      <c r="N103" s="7">
        <v>4.95</v>
      </c>
      <c r="O103" s="4" t="str">
        <f>IF(COUNTIF(' остататок'!C:C,A103)&gt;0,"Дубль","Уникальный")</f>
        <v>Дубль</v>
      </c>
    </row>
    <row r="104" spans="1:15">
      <c r="A104" s="220" t="s">
        <v>211</v>
      </c>
      <c r="B104" s="220" t="s">
        <v>269</v>
      </c>
      <c r="C104" s="221">
        <v>4000</v>
      </c>
      <c r="D104" s="221">
        <v>0</v>
      </c>
      <c r="E104" s="221">
        <v>0</v>
      </c>
      <c r="F104" s="221">
        <v>4000</v>
      </c>
      <c r="G104" s="221">
        <v>3.02</v>
      </c>
      <c r="H104" s="221">
        <v>12080</v>
      </c>
      <c r="I104" s="221">
        <v>5.05</v>
      </c>
      <c r="J104" s="221">
        <v>20200</v>
      </c>
      <c r="K104" s="199">
        <v>5.05</v>
      </c>
      <c r="L104" s="7">
        <v>4.6900000000000004</v>
      </c>
      <c r="M104" s="7">
        <v>4.3099999999999996</v>
      </c>
      <c r="N104" s="7">
        <v>3.78</v>
      </c>
      <c r="O104" s="4" t="str">
        <f>IF(COUNTIF(' остататок'!C:C,A104)&gt;0,"Дубль","Уникальный")</f>
        <v>Дубль</v>
      </c>
    </row>
    <row r="105" spans="1:15">
      <c r="A105" s="220" t="s">
        <v>212</v>
      </c>
      <c r="B105" s="220" t="s">
        <v>269</v>
      </c>
      <c r="C105" s="221">
        <v>19700</v>
      </c>
      <c r="D105" s="221">
        <v>0</v>
      </c>
      <c r="E105" s="221">
        <v>0</v>
      </c>
      <c r="F105" s="221">
        <v>19700</v>
      </c>
      <c r="G105" s="221">
        <v>2.3309137055837565</v>
      </c>
      <c r="H105" s="221">
        <v>45919</v>
      </c>
      <c r="I105" s="221">
        <v>4.17</v>
      </c>
      <c r="J105" s="221">
        <v>82149</v>
      </c>
      <c r="K105" s="199">
        <v>4.17</v>
      </c>
      <c r="L105" s="7">
        <v>3.85</v>
      </c>
      <c r="M105" s="7">
        <v>3.57</v>
      </c>
      <c r="N105" s="7">
        <v>3.13</v>
      </c>
      <c r="O105" s="4" t="str">
        <f>IF(COUNTIF(' остататок'!C:C,A105)&gt;0,"Дубль","Уникальный")</f>
        <v>Дубль</v>
      </c>
    </row>
    <row r="106" spans="1:15">
      <c r="A106" s="220" t="s">
        <v>213</v>
      </c>
      <c r="B106" s="220" t="s">
        <v>269</v>
      </c>
      <c r="C106" s="221">
        <v>800</v>
      </c>
      <c r="D106" s="221">
        <v>0</v>
      </c>
      <c r="E106" s="221">
        <v>0</v>
      </c>
      <c r="F106" s="221">
        <v>800</v>
      </c>
      <c r="G106" s="221">
        <v>1.5</v>
      </c>
      <c r="H106" s="221">
        <v>1200</v>
      </c>
      <c r="I106" s="221">
        <v>2.67</v>
      </c>
      <c r="J106" s="221">
        <v>2136</v>
      </c>
      <c r="K106" s="199">
        <v>2.67</v>
      </c>
      <c r="L106" s="7">
        <v>2.46</v>
      </c>
      <c r="M106" s="7">
        <v>2.29</v>
      </c>
      <c r="N106" s="7">
        <v>2</v>
      </c>
      <c r="O106" s="4" t="str">
        <f>IF(COUNTIF(' остататок'!C:C,A106)&gt;0,"Дубль","Уникальный")</f>
        <v>Дубль</v>
      </c>
    </row>
    <row r="107" spans="1:15">
      <c r="A107" s="220" t="s">
        <v>214</v>
      </c>
      <c r="B107" s="220" t="s">
        <v>269</v>
      </c>
      <c r="C107" s="221">
        <v>11700</v>
      </c>
      <c r="D107" s="221">
        <v>0</v>
      </c>
      <c r="E107" s="221">
        <v>0</v>
      </c>
      <c r="F107" s="221">
        <v>11700</v>
      </c>
      <c r="G107" s="221">
        <v>1.03</v>
      </c>
      <c r="H107" s="221">
        <v>12051</v>
      </c>
      <c r="I107" s="221">
        <v>1.78</v>
      </c>
      <c r="J107" s="221">
        <v>20826</v>
      </c>
      <c r="K107" s="199">
        <v>1.78</v>
      </c>
      <c r="L107" s="7">
        <v>1.65</v>
      </c>
      <c r="M107" s="7">
        <v>1.53</v>
      </c>
      <c r="N107" s="7">
        <v>1.34</v>
      </c>
      <c r="O107" s="4" t="str">
        <f>IF(COUNTIF(' остататок'!C:C,A107)&gt;0,"Дубль","Уникальный")</f>
        <v>Дубль</v>
      </c>
    </row>
    <row r="108" spans="1:15">
      <c r="A108" s="220" t="s">
        <v>215</v>
      </c>
      <c r="B108" s="220" t="s">
        <v>269</v>
      </c>
      <c r="C108" s="221">
        <v>11400</v>
      </c>
      <c r="D108" s="221">
        <v>0</v>
      </c>
      <c r="E108" s="221">
        <v>0</v>
      </c>
      <c r="F108" s="221">
        <v>11400</v>
      </c>
      <c r="G108" s="221">
        <v>0.9</v>
      </c>
      <c r="H108" s="221">
        <v>10260</v>
      </c>
      <c r="I108" s="221">
        <v>1.5</v>
      </c>
      <c r="J108" s="221">
        <v>17100</v>
      </c>
      <c r="K108" s="199">
        <v>1.5</v>
      </c>
      <c r="L108" s="7">
        <v>1.38</v>
      </c>
      <c r="M108" s="7">
        <v>1.29</v>
      </c>
      <c r="N108" s="7">
        <v>1.1299999999999999</v>
      </c>
      <c r="O108" s="4" t="str">
        <f>IF(COUNTIF(' остататок'!C:C,A108)&gt;0,"Дубль","Уникальный")</f>
        <v>Дубль</v>
      </c>
    </row>
    <row r="109" spans="1:15">
      <c r="A109" s="220" t="s">
        <v>216</v>
      </c>
      <c r="B109" s="220" t="s">
        <v>269</v>
      </c>
      <c r="C109" s="221">
        <v>35800</v>
      </c>
      <c r="D109" s="221">
        <v>0</v>
      </c>
      <c r="E109" s="221">
        <v>0</v>
      </c>
      <c r="F109" s="221">
        <v>35800</v>
      </c>
      <c r="G109" s="221">
        <v>0.78</v>
      </c>
      <c r="H109" s="221">
        <v>27924</v>
      </c>
      <c r="I109" s="221">
        <v>1.3</v>
      </c>
      <c r="J109" s="221">
        <v>46540</v>
      </c>
      <c r="K109" s="199">
        <v>1.3</v>
      </c>
      <c r="L109" s="7">
        <v>1.2</v>
      </c>
      <c r="M109" s="7">
        <v>1.1100000000000001</v>
      </c>
      <c r="N109" s="7">
        <v>0.98</v>
      </c>
      <c r="O109" s="4" t="str">
        <f>IF(COUNTIF(' остататок'!C:C,A109)&gt;0,"Дубль","Уникальный")</f>
        <v>Дубль</v>
      </c>
    </row>
    <row r="110" spans="1:15">
      <c r="A110" s="220" t="s">
        <v>217</v>
      </c>
      <c r="B110" s="220" t="s">
        <v>269</v>
      </c>
      <c r="C110" s="221">
        <v>10000</v>
      </c>
      <c r="D110" s="221">
        <v>0</v>
      </c>
      <c r="E110" s="221">
        <v>0</v>
      </c>
      <c r="F110" s="221">
        <v>10000</v>
      </c>
      <c r="G110" s="221">
        <v>0.45</v>
      </c>
      <c r="H110" s="221">
        <v>4500</v>
      </c>
      <c r="I110" s="221">
        <v>0.75</v>
      </c>
      <c r="J110" s="221">
        <v>7500</v>
      </c>
      <c r="K110" s="199">
        <v>0.75</v>
      </c>
      <c r="L110" s="7">
        <v>0.69</v>
      </c>
      <c r="M110" s="7">
        <v>0.64</v>
      </c>
      <c r="N110" s="7">
        <v>0.56000000000000005</v>
      </c>
      <c r="O110" s="4" t="str">
        <f>IF(COUNTIF(' остататок'!C:C,A110)&gt;0,"Дубль","Уникальный")</f>
        <v>Дубль</v>
      </c>
    </row>
    <row r="111" spans="1:15">
      <c r="A111" s="219"/>
      <c r="B111" s="219"/>
      <c r="C111" s="219"/>
      <c r="D111" s="219"/>
      <c r="E111" s="219"/>
      <c r="F111" s="219"/>
      <c r="G111" s="219"/>
      <c r="H111" s="219"/>
      <c r="I111" s="219"/>
      <c r="J111" s="219"/>
      <c r="K111" s="197"/>
      <c r="L111" s="6"/>
      <c r="M111" s="6"/>
      <c r="N111" s="6"/>
      <c r="O111" s="4" t="str">
        <f>IF(COUNTIF(' остататок'!C:C,A111)&gt;0,"Дубль","Уникальный")</f>
        <v>Уникальный</v>
      </c>
    </row>
    <row r="112" spans="1:15">
      <c r="A112" s="220" t="s">
        <v>432</v>
      </c>
      <c r="B112" s="220" t="s">
        <v>269</v>
      </c>
      <c r="C112" s="221">
        <v>1</v>
      </c>
      <c r="D112" s="221">
        <v>0</v>
      </c>
      <c r="E112" s="221">
        <v>0</v>
      </c>
      <c r="F112" s="221">
        <v>1</v>
      </c>
      <c r="G112" s="221">
        <v>1700</v>
      </c>
      <c r="H112" s="221">
        <v>1700</v>
      </c>
      <c r="I112" s="221">
        <v>2800</v>
      </c>
      <c r="J112" s="221">
        <v>2800</v>
      </c>
      <c r="K112" s="199">
        <v>2800</v>
      </c>
      <c r="L112" s="7">
        <v>2600</v>
      </c>
      <c r="M112" s="7">
        <v>2450</v>
      </c>
      <c r="N112" s="7">
        <v>2100</v>
      </c>
      <c r="O112" s="4" t="str">
        <f>IF(COUNTIF(' остататок'!C:C,A112)&gt;0,"Дубль","Уникальный")</f>
        <v>Уникальный</v>
      </c>
    </row>
    <row r="113" spans="1:15">
      <c r="A113" s="220" t="s">
        <v>433</v>
      </c>
      <c r="B113" s="220" t="s">
        <v>269</v>
      </c>
      <c r="C113" s="221">
        <v>1</v>
      </c>
      <c r="D113" s="221">
        <v>0</v>
      </c>
      <c r="E113" s="221">
        <v>0</v>
      </c>
      <c r="F113" s="221">
        <v>1</v>
      </c>
      <c r="G113" s="221">
        <v>1700</v>
      </c>
      <c r="H113" s="221">
        <v>1700</v>
      </c>
      <c r="I113" s="221">
        <v>2800</v>
      </c>
      <c r="J113" s="221">
        <v>2800</v>
      </c>
      <c r="K113" s="199">
        <v>2800</v>
      </c>
      <c r="L113" s="7">
        <v>2600</v>
      </c>
      <c r="M113" s="7">
        <v>2450</v>
      </c>
      <c r="N113" s="7">
        <v>2100</v>
      </c>
      <c r="O113" s="4" t="str">
        <f>IF(COUNTIF(' остататок'!C:C,A113)&gt;0,"Дубль","Уникальный")</f>
        <v>Уникальный</v>
      </c>
    </row>
    <row r="114" spans="1:15">
      <c r="A114" s="220" t="s">
        <v>434</v>
      </c>
      <c r="B114" s="220" t="s">
        <v>269</v>
      </c>
      <c r="C114" s="221">
        <v>1</v>
      </c>
      <c r="D114" s="221">
        <v>0</v>
      </c>
      <c r="E114" s="221">
        <v>0</v>
      </c>
      <c r="F114" s="221">
        <v>1</v>
      </c>
      <c r="G114" s="221">
        <v>1700</v>
      </c>
      <c r="H114" s="221">
        <v>1700</v>
      </c>
      <c r="I114" s="221">
        <v>2800</v>
      </c>
      <c r="J114" s="221">
        <v>2800</v>
      </c>
      <c r="K114" s="199">
        <v>2800</v>
      </c>
      <c r="L114" s="7">
        <v>2600</v>
      </c>
      <c r="M114" s="7">
        <v>2450</v>
      </c>
      <c r="N114" s="7">
        <v>2100</v>
      </c>
      <c r="O114" s="4" t="str">
        <f>IF(COUNTIF(' остататок'!C:C,A114)&gt;0,"Дубль","Уникальный")</f>
        <v>Уникальный</v>
      </c>
    </row>
    <row r="115" spans="1:15">
      <c r="A115" s="220" t="s">
        <v>435</v>
      </c>
      <c r="B115" s="220" t="s">
        <v>269</v>
      </c>
      <c r="C115" s="221">
        <v>1</v>
      </c>
      <c r="D115" s="221">
        <v>0</v>
      </c>
      <c r="E115" s="221">
        <v>0</v>
      </c>
      <c r="F115" s="221">
        <v>1</v>
      </c>
      <c r="G115" s="221">
        <v>1700</v>
      </c>
      <c r="H115" s="221">
        <v>1700</v>
      </c>
      <c r="I115" s="221">
        <v>2800</v>
      </c>
      <c r="J115" s="221">
        <v>2800</v>
      </c>
      <c r="K115" s="199">
        <v>2800</v>
      </c>
      <c r="L115" s="7">
        <v>2600</v>
      </c>
      <c r="M115" s="7">
        <v>2450</v>
      </c>
      <c r="N115" s="7">
        <v>2100</v>
      </c>
      <c r="O115" s="4" t="str">
        <f>IF(COUNTIF(' остататок'!C:C,A115)&gt;0,"Дубль","Уникальный")</f>
        <v>Уникальный</v>
      </c>
    </row>
    <row r="116" spans="1:15">
      <c r="A116" s="220" t="s">
        <v>436</v>
      </c>
      <c r="B116" s="220" t="s">
        <v>269</v>
      </c>
      <c r="C116" s="221">
        <v>1</v>
      </c>
      <c r="D116" s="221">
        <v>0</v>
      </c>
      <c r="E116" s="221">
        <v>0</v>
      </c>
      <c r="F116" s="221">
        <v>1</v>
      </c>
      <c r="G116" s="221">
        <v>1700</v>
      </c>
      <c r="H116" s="221">
        <v>1700</v>
      </c>
      <c r="I116" s="221">
        <v>2800</v>
      </c>
      <c r="J116" s="221">
        <v>2800</v>
      </c>
      <c r="K116" s="199">
        <v>2800</v>
      </c>
      <c r="L116" s="7">
        <v>2600</v>
      </c>
      <c r="M116" s="7">
        <v>2450</v>
      </c>
      <c r="N116" s="7">
        <v>2100</v>
      </c>
      <c r="O116" s="4" t="str">
        <f>IF(COUNTIF(' остататок'!C:C,A116)&gt;0,"Дубль","Уникальный")</f>
        <v>Уникальный</v>
      </c>
    </row>
    <row r="117" spans="1:15">
      <c r="A117" s="220" t="s">
        <v>437</v>
      </c>
      <c r="B117" s="220" t="s">
        <v>269</v>
      </c>
      <c r="C117" s="221">
        <v>1</v>
      </c>
      <c r="D117" s="221">
        <v>0</v>
      </c>
      <c r="E117" s="221">
        <v>0</v>
      </c>
      <c r="F117" s="221">
        <v>1</v>
      </c>
      <c r="G117" s="221">
        <v>1700</v>
      </c>
      <c r="H117" s="221">
        <v>1700</v>
      </c>
      <c r="I117" s="221">
        <v>2800</v>
      </c>
      <c r="J117" s="221">
        <v>2800</v>
      </c>
      <c r="K117" s="199">
        <v>2800</v>
      </c>
      <c r="L117" s="7">
        <v>2600</v>
      </c>
      <c r="M117" s="7">
        <v>2450</v>
      </c>
      <c r="N117" s="7">
        <v>2100</v>
      </c>
      <c r="O117" s="4" t="str">
        <f>IF(COUNTIF(' остататок'!C:C,A117)&gt;0,"Дубль","Уникальный")</f>
        <v>Уникальный</v>
      </c>
    </row>
    <row r="118" spans="1:15">
      <c r="A118" s="220" t="s">
        <v>438</v>
      </c>
      <c r="B118" s="220" t="s">
        <v>269</v>
      </c>
      <c r="C118" s="221">
        <v>1</v>
      </c>
      <c r="D118" s="221">
        <v>0</v>
      </c>
      <c r="E118" s="221">
        <v>0</v>
      </c>
      <c r="F118" s="221">
        <v>1</v>
      </c>
      <c r="G118" s="221">
        <v>1700</v>
      </c>
      <c r="H118" s="221">
        <v>1700</v>
      </c>
      <c r="I118" s="221">
        <v>2800</v>
      </c>
      <c r="J118" s="221">
        <v>2800</v>
      </c>
      <c r="K118" s="199">
        <v>2800</v>
      </c>
      <c r="L118" s="7">
        <v>2600</v>
      </c>
      <c r="M118" s="7">
        <v>2450</v>
      </c>
      <c r="N118" s="7">
        <v>2100</v>
      </c>
      <c r="O118" s="4" t="str">
        <f>IF(COUNTIF(' остататок'!C:C,A118)&gt;0,"Дубль","Уникальный")</f>
        <v>Уникальный</v>
      </c>
    </row>
    <row r="119" spans="1:15">
      <c r="A119" s="220" t="s">
        <v>439</v>
      </c>
      <c r="B119" s="220" t="s">
        <v>269</v>
      </c>
      <c r="C119" s="221">
        <v>1</v>
      </c>
      <c r="D119" s="221">
        <v>0</v>
      </c>
      <c r="E119" s="221">
        <v>0</v>
      </c>
      <c r="F119" s="221">
        <v>1</v>
      </c>
      <c r="G119" s="221">
        <v>1700</v>
      </c>
      <c r="H119" s="221">
        <v>1700</v>
      </c>
      <c r="I119" s="221">
        <v>2800</v>
      </c>
      <c r="J119" s="221">
        <v>2800</v>
      </c>
      <c r="K119" s="199">
        <v>2800</v>
      </c>
      <c r="L119" s="7">
        <v>2600</v>
      </c>
      <c r="M119" s="7">
        <v>2450</v>
      </c>
      <c r="N119" s="7">
        <v>2100</v>
      </c>
      <c r="O119" s="4" t="str">
        <f>IF(COUNTIF(' остататок'!C:C,A119)&gt;0,"Дубль","Уникальный")</f>
        <v>Уникальный</v>
      </c>
    </row>
    <row r="120" spans="1:15">
      <c r="A120" s="220" t="s">
        <v>440</v>
      </c>
      <c r="B120" s="220" t="s">
        <v>269</v>
      </c>
      <c r="C120" s="221">
        <v>1</v>
      </c>
      <c r="D120" s="221">
        <v>0</v>
      </c>
      <c r="E120" s="221">
        <v>0</v>
      </c>
      <c r="F120" s="221">
        <v>1</v>
      </c>
      <c r="G120" s="221">
        <v>1700</v>
      </c>
      <c r="H120" s="221">
        <v>1700</v>
      </c>
      <c r="I120" s="221">
        <v>2800</v>
      </c>
      <c r="J120" s="221">
        <v>2800</v>
      </c>
      <c r="K120" s="199">
        <v>2800</v>
      </c>
      <c r="L120" s="7">
        <v>2600</v>
      </c>
      <c r="M120" s="7">
        <v>2450</v>
      </c>
      <c r="N120" s="7">
        <v>2100</v>
      </c>
      <c r="O120" s="4" t="str">
        <f>IF(COUNTIF(' остататок'!C:C,A120)&gt;0,"Дубль","Уникальный")</f>
        <v>Уникальный</v>
      </c>
    </row>
    <row r="121" spans="1:15">
      <c r="A121" s="220" t="s">
        <v>441</v>
      </c>
      <c r="B121" s="220" t="s">
        <v>269</v>
      </c>
      <c r="C121" s="221">
        <v>-2</v>
      </c>
      <c r="D121" s="221">
        <v>0</v>
      </c>
      <c r="E121" s="221">
        <v>0</v>
      </c>
      <c r="F121" s="221">
        <v>-2</v>
      </c>
      <c r="G121" s="221">
        <v>0</v>
      </c>
      <c r="H121" s="221">
        <v>0</v>
      </c>
      <c r="I121" s="221">
        <v>2800</v>
      </c>
      <c r="J121" s="221">
        <v>-5600</v>
      </c>
      <c r="K121" s="199">
        <v>2800</v>
      </c>
      <c r="L121" s="7">
        <v>2600</v>
      </c>
      <c r="M121" s="7">
        <v>2450</v>
      </c>
      <c r="N121" s="7">
        <v>2100</v>
      </c>
      <c r="O121" s="4" t="str">
        <f>IF(COUNTIF(' остататок'!C:C,A121)&gt;0,"Дубль","Уникальный")</f>
        <v>Уникальный</v>
      </c>
    </row>
    <row r="122" spans="1:15">
      <c r="A122" s="220" t="s">
        <v>442</v>
      </c>
      <c r="B122" s="220" t="s">
        <v>269</v>
      </c>
      <c r="C122" s="221">
        <v>1</v>
      </c>
      <c r="D122" s="221">
        <v>0</v>
      </c>
      <c r="E122" s="221">
        <v>0</v>
      </c>
      <c r="F122" s="221">
        <v>1</v>
      </c>
      <c r="G122" s="221">
        <v>1700</v>
      </c>
      <c r="H122" s="221">
        <v>1700</v>
      </c>
      <c r="I122" s="221">
        <v>2800</v>
      </c>
      <c r="J122" s="221">
        <v>2800</v>
      </c>
      <c r="K122" s="199">
        <v>2800</v>
      </c>
      <c r="L122" s="7">
        <v>2600</v>
      </c>
      <c r="M122" s="7">
        <v>2450</v>
      </c>
      <c r="N122" s="7">
        <v>2100</v>
      </c>
      <c r="O122" s="4" t="str">
        <f>IF(COUNTIF(' остататок'!C:C,A122)&gt;0,"Дубль","Уникальный")</f>
        <v>Уникальный</v>
      </c>
    </row>
    <row r="123" spans="1:15">
      <c r="A123" s="219"/>
      <c r="B123" s="219"/>
      <c r="C123" s="219"/>
      <c r="D123" s="219"/>
      <c r="E123" s="219"/>
      <c r="F123" s="219"/>
      <c r="G123" s="219"/>
      <c r="H123" s="219"/>
      <c r="I123" s="219"/>
      <c r="J123" s="219"/>
      <c r="K123" s="197"/>
      <c r="L123" s="6"/>
      <c r="M123" s="6"/>
      <c r="N123" s="6"/>
      <c r="O123" s="4" t="str">
        <f>IF(COUNTIF(' остататок'!C:C,A123)&gt;0,"Дубль","Уникальный")</f>
        <v>Уникальный</v>
      </c>
    </row>
    <row r="124" spans="1:15">
      <c r="A124" s="220" t="s">
        <v>223</v>
      </c>
      <c r="B124" s="220" t="s">
        <v>269</v>
      </c>
      <c r="C124" s="221">
        <v>19000</v>
      </c>
      <c r="D124" s="221">
        <v>0</v>
      </c>
      <c r="E124" s="221">
        <v>0</v>
      </c>
      <c r="F124" s="221">
        <v>19000</v>
      </c>
      <c r="G124" s="221">
        <v>0.38</v>
      </c>
      <c r="H124" s="221">
        <v>7220</v>
      </c>
      <c r="I124" s="221">
        <v>0</v>
      </c>
      <c r="J124" s="221">
        <v>0</v>
      </c>
      <c r="K124" s="199">
        <v>0</v>
      </c>
      <c r="L124" s="7">
        <v>0</v>
      </c>
      <c r="M124" s="7">
        <v>0.56999999999999995</v>
      </c>
      <c r="N124" s="7">
        <v>0.56999999999999995</v>
      </c>
      <c r="O124" s="4" t="str">
        <f>IF(COUNTIF(' остататок'!C:C,A124)&gt;0,"Дубль","Уникальный")</f>
        <v>Дубль</v>
      </c>
    </row>
    <row r="125" spans="1:15">
      <c r="A125" s="220" t="s">
        <v>218</v>
      </c>
      <c r="B125" s="220" t="s">
        <v>269</v>
      </c>
      <c r="C125" s="221">
        <v>11000</v>
      </c>
      <c r="D125" s="221">
        <v>0</v>
      </c>
      <c r="E125" s="221">
        <v>0</v>
      </c>
      <c r="F125" s="221">
        <v>11000</v>
      </c>
      <c r="G125" s="221">
        <v>0.25</v>
      </c>
      <c r="H125" s="221">
        <v>2750</v>
      </c>
      <c r="I125" s="221">
        <v>0</v>
      </c>
      <c r="J125" s="221">
        <v>0</v>
      </c>
      <c r="K125" s="199">
        <v>0</v>
      </c>
      <c r="L125" s="7">
        <v>0</v>
      </c>
      <c r="M125" s="7">
        <v>0.35</v>
      </c>
      <c r="N125" s="7">
        <v>0.35</v>
      </c>
      <c r="O125" s="4" t="str">
        <f>IF(COUNTIF(' остататок'!C:C,A125)&gt;0,"Дубль","Уникальный")</f>
        <v>Дубль</v>
      </c>
    </row>
    <row r="126" spans="1:15">
      <c r="A126" s="220" t="s">
        <v>222</v>
      </c>
      <c r="B126" s="220" t="s">
        <v>269</v>
      </c>
      <c r="C126" s="221">
        <v>-223.5</v>
      </c>
      <c r="D126" s="221">
        <v>0</v>
      </c>
      <c r="E126" s="221">
        <v>0</v>
      </c>
      <c r="F126" s="221">
        <v>-223.5</v>
      </c>
      <c r="G126" s="221">
        <v>0</v>
      </c>
      <c r="H126" s="221">
        <v>0</v>
      </c>
      <c r="I126" s="221">
        <v>0</v>
      </c>
      <c r="J126" s="221">
        <v>0</v>
      </c>
      <c r="K126" s="199">
        <v>0</v>
      </c>
      <c r="L126" s="7">
        <v>0</v>
      </c>
      <c r="M126" s="7">
        <v>0</v>
      </c>
      <c r="N126" s="7">
        <v>0</v>
      </c>
      <c r="O126" s="4" t="str">
        <f>IF(COUNTIF(' остататок'!C:C,A126)&gt;0,"Дубль","Уникальный")</f>
        <v>Дубль</v>
      </c>
    </row>
    <row r="127" spans="1:15">
      <c r="A127" s="219"/>
      <c r="B127" s="219"/>
      <c r="C127" s="219"/>
      <c r="D127" s="219"/>
      <c r="E127" s="219"/>
      <c r="F127" s="219"/>
      <c r="G127" s="219"/>
      <c r="H127" s="219"/>
      <c r="I127" s="219"/>
      <c r="J127" s="219"/>
      <c r="K127" s="197"/>
      <c r="L127" s="6"/>
      <c r="M127" s="6"/>
      <c r="N127" s="6"/>
      <c r="O127" s="4" t="str">
        <f>IF(COUNTIF(' остататок'!C:C,A127)&gt;0,"Дубль","Уникальный")</f>
        <v>Уникальный</v>
      </c>
    </row>
    <row r="128" spans="1:15">
      <c r="A128" s="220" t="s">
        <v>227</v>
      </c>
      <c r="B128" s="220" t="s">
        <v>269</v>
      </c>
      <c r="C128" s="221">
        <v>174</v>
      </c>
      <c r="D128" s="221">
        <v>0</v>
      </c>
      <c r="E128" s="221">
        <v>0</v>
      </c>
      <c r="F128" s="221">
        <v>174</v>
      </c>
      <c r="G128" s="221">
        <v>70</v>
      </c>
      <c r="H128" s="221">
        <v>12180</v>
      </c>
      <c r="I128" s="221">
        <v>105</v>
      </c>
      <c r="J128" s="221">
        <v>18270</v>
      </c>
      <c r="K128" s="199">
        <v>105</v>
      </c>
      <c r="L128" s="7">
        <v>95</v>
      </c>
      <c r="M128" s="7">
        <v>90</v>
      </c>
      <c r="N128" s="7">
        <v>87</v>
      </c>
      <c r="O128" s="4" t="str">
        <f>IF(COUNTIF(' остататок'!C:C,A128)&gt;0,"Дубль","Уникальный")</f>
        <v>Дубль</v>
      </c>
    </row>
    <row r="129" spans="1:15">
      <c r="A129" s="220" t="s">
        <v>228</v>
      </c>
      <c r="B129" s="220" t="s">
        <v>269</v>
      </c>
      <c r="C129" s="221">
        <v>168</v>
      </c>
      <c r="D129" s="221">
        <v>0</v>
      </c>
      <c r="E129" s="221">
        <v>0</v>
      </c>
      <c r="F129" s="221">
        <v>168</v>
      </c>
      <c r="G129" s="221">
        <v>60</v>
      </c>
      <c r="H129" s="221">
        <v>10080</v>
      </c>
      <c r="I129" s="221">
        <v>100</v>
      </c>
      <c r="J129" s="221">
        <v>16800</v>
      </c>
      <c r="K129" s="199">
        <v>100</v>
      </c>
      <c r="L129" s="7">
        <v>95</v>
      </c>
      <c r="M129" s="7">
        <v>88</v>
      </c>
      <c r="N129" s="7">
        <v>88</v>
      </c>
      <c r="O129" s="4" t="str">
        <f>IF(COUNTIF(' остататок'!C:C,A129)&gt;0,"Дубль","Уникальный")</f>
        <v>Дубль</v>
      </c>
    </row>
    <row r="130" spans="1:15">
      <c r="A130" s="219"/>
      <c r="B130" s="219"/>
      <c r="C130" s="219"/>
      <c r="D130" s="219"/>
      <c r="E130" s="219"/>
      <c r="F130" s="219"/>
      <c r="G130" s="219"/>
      <c r="H130" s="219"/>
      <c r="I130" s="219"/>
      <c r="J130" s="219"/>
      <c r="K130" s="197"/>
      <c r="L130" s="6"/>
      <c r="M130" s="6"/>
      <c r="N130" s="6"/>
      <c r="O130" s="4" t="str">
        <f>IF(COUNTIF(' остататок'!C:C,A130)&gt;0,"Дубль","Уникальный")</f>
        <v>Уникальный</v>
      </c>
    </row>
    <row r="131" spans="1:15">
      <c r="A131" s="220" t="s">
        <v>232</v>
      </c>
      <c r="B131" s="220" t="s">
        <v>269</v>
      </c>
      <c r="C131" s="221">
        <v>80</v>
      </c>
      <c r="D131" s="221">
        <v>0</v>
      </c>
      <c r="E131" s="221">
        <v>0</v>
      </c>
      <c r="F131" s="221">
        <v>80</v>
      </c>
      <c r="G131" s="221">
        <v>48</v>
      </c>
      <c r="H131" s="221">
        <v>3840</v>
      </c>
      <c r="I131" s="221">
        <v>100</v>
      </c>
      <c r="J131" s="221">
        <v>8000</v>
      </c>
      <c r="K131" s="199">
        <v>100</v>
      </c>
      <c r="L131" s="7">
        <v>90</v>
      </c>
      <c r="M131" s="7">
        <v>84</v>
      </c>
      <c r="N131" s="7">
        <v>77</v>
      </c>
      <c r="O131" s="4" t="str">
        <f>IF(COUNTIF(' остататок'!C:C,A131)&gt;0,"Дубль","Уникальный")</f>
        <v>Дубль</v>
      </c>
    </row>
    <row r="132" spans="1:15">
      <c r="A132" s="220" t="s">
        <v>230</v>
      </c>
      <c r="B132" s="220" t="s">
        <v>269</v>
      </c>
      <c r="C132" s="221">
        <v>53</v>
      </c>
      <c r="D132" s="221">
        <v>0</v>
      </c>
      <c r="E132" s="221">
        <v>0</v>
      </c>
      <c r="F132" s="221">
        <v>53</v>
      </c>
      <c r="G132" s="221">
        <v>52.8</v>
      </c>
      <c r="H132" s="221">
        <v>2798.4</v>
      </c>
      <c r="I132" s="221">
        <v>75</v>
      </c>
      <c r="J132" s="221">
        <v>3975</v>
      </c>
      <c r="K132" s="199">
        <v>75</v>
      </c>
      <c r="L132" s="7">
        <v>71</v>
      </c>
      <c r="M132" s="7">
        <v>67</v>
      </c>
      <c r="N132" s="7">
        <v>67</v>
      </c>
      <c r="O132" s="4" t="str">
        <f>IF(COUNTIF(' остататок'!C:C,A132)&gt;0,"Дубль","Уникальный")</f>
        <v>Дубль</v>
      </c>
    </row>
    <row r="133" spans="1:15">
      <c r="A133" s="219"/>
      <c r="B133" s="219"/>
      <c r="C133" s="219"/>
      <c r="D133" s="219"/>
      <c r="E133" s="219"/>
      <c r="F133" s="219"/>
      <c r="G133" s="219"/>
      <c r="H133" s="219"/>
      <c r="I133" s="219"/>
      <c r="J133" s="219"/>
      <c r="K133" s="197"/>
      <c r="L133" s="6"/>
      <c r="M133" s="6"/>
      <c r="N133" s="6"/>
      <c r="O133" s="4" t="str">
        <f>IF(COUNTIF(' остататок'!C:C,A133)&gt;0,"Дубль","Уникальный")</f>
        <v>Уникальный</v>
      </c>
    </row>
    <row r="134" spans="1:15">
      <c r="A134" s="220" t="s">
        <v>235</v>
      </c>
      <c r="B134" s="220" t="s">
        <v>269</v>
      </c>
      <c r="C134" s="221">
        <v>3</v>
      </c>
      <c r="D134" s="221">
        <v>0</v>
      </c>
      <c r="E134" s="221">
        <v>0</v>
      </c>
      <c r="F134" s="221">
        <v>3</v>
      </c>
      <c r="G134" s="221">
        <v>238</v>
      </c>
      <c r="H134" s="221">
        <v>714</v>
      </c>
      <c r="I134" s="221">
        <v>400</v>
      </c>
      <c r="J134" s="221">
        <v>1200</v>
      </c>
      <c r="K134" s="199">
        <v>400</v>
      </c>
      <c r="L134" s="7">
        <v>340</v>
      </c>
      <c r="M134" s="7">
        <v>330</v>
      </c>
      <c r="N134" s="7">
        <v>330</v>
      </c>
      <c r="O134" s="4" t="str">
        <f>IF(COUNTIF(' остататок'!C:C,A134)&gt;0,"Дубль","Уникальный")</f>
        <v>Дубль</v>
      </c>
    </row>
    <row r="135" spans="1:15">
      <c r="A135" s="220" t="s">
        <v>233</v>
      </c>
      <c r="B135" s="220" t="s">
        <v>269</v>
      </c>
      <c r="C135" s="221">
        <v>25</v>
      </c>
      <c r="D135" s="221">
        <v>0</v>
      </c>
      <c r="E135" s="221">
        <v>0</v>
      </c>
      <c r="F135" s="221">
        <v>25</v>
      </c>
      <c r="G135" s="221">
        <v>250</v>
      </c>
      <c r="H135" s="221">
        <v>6250</v>
      </c>
      <c r="I135" s="221">
        <v>400</v>
      </c>
      <c r="J135" s="221">
        <v>10000</v>
      </c>
      <c r="K135" s="199">
        <v>400</v>
      </c>
      <c r="L135" s="7">
        <v>357.5</v>
      </c>
      <c r="M135" s="7">
        <v>340</v>
      </c>
      <c r="N135" s="7">
        <v>340</v>
      </c>
      <c r="O135" s="4" t="str">
        <f>IF(COUNTIF(' остататок'!C:C,A135)&gt;0,"Дубль","Уникальный")</f>
        <v>Дубль</v>
      </c>
    </row>
    <row r="136" spans="1:15">
      <c r="A136" s="219"/>
      <c r="B136" s="219"/>
      <c r="C136" s="219"/>
      <c r="D136" s="219"/>
      <c r="E136" s="219"/>
      <c r="F136" s="219"/>
      <c r="G136" s="219"/>
      <c r="H136" s="219"/>
      <c r="I136" s="219"/>
      <c r="J136" s="219"/>
      <c r="K136" s="197"/>
      <c r="L136" s="6"/>
      <c r="M136" s="6"/>
      <c r="N136" s="6"/>
      <c r="O136" s="4" t="str">
        <f>IF(COUNTIF(' остататок'!C:C,A136)&gt;0,"Дубль","Уникальный")</f>
        <v>Уникальный</v>
      </c>
    </row>
    <row r="137" spans="1:15">
      <c r="A137" s="220" t="s">
        <v>238</v>
      </c>
      <c r="B137" s="220" t="s">
        <v>269</v>
      </c>
      <c r="C137" s="221">
        <v>3</v>
      </c>
      <c r="D137" s="221">
        <v>0</v>
      </c>
      <c r="E137" s="221">
        <v>0</v>
      </c>
      <c r="F137" s="221">
        <v>3</v>
      </c>
      <c r="G137" s="221">
        <v>200</v>
      </c>
      <c r="H137" s="221">
        <v>600</v>
      </c>
      <c r="I137" s="221">
        <v>0</v>
      </c>
      <c r="J137" s="221">
        <v>0</v>
      </c>
      <c r="K137" s="199">
        <v>0</v>
      </c>
      <c r="L137" s="7">
        <v>0</v>
      </c>
      <c r="M137" s="7">
        <v>350</v>
      </c>
      <c r="N137" s="7">
        <v>350</v>
      </c>
      <c r="O137" s="4" t="str">
        <f>IF(COUNTIF(' остататок'!C:C,A137)&gt;0,"Дубль","Уникальный")</f>
        <v>Дубль</v>
      </c>
    </row>
    <row r="138" spans="1:15">
      <c r="A138" s="219"/>
      <c r="B138" s="219"/>
      <c r="C138" s="219"/>
      <c r="D138" s="219"/>
      <c r="E138" s="219"/>
      <c r="F138" s="219"/>
      <c r="G138" s="219"/>
      <c r="H138" s="219"/>
      <c r="I138" s="219"/>
      <c r="J138" s="219"/>
      <c r="K138" s="197"/>
      <c r="L138" s="6"/>
      <c r="M138" s="6"/>
      <c r="N138" s="6"/>
      <c r="O138" s="4" t="str">
        <f>IF(COUNTIF(' остататок'!C:C,A138)&gt;0,"Дубль","Уникальный")</f>
        <v>Уникальный</v>
      </c>
    </row>
    <row r="139" spans="1:15">
      <c r="A139" s="220" t="s">
        <v>242</v>
      </c>
      <c r="B139" s="220" t="s">
        <v>269</v>
      </c>
      <c r="C139" s="221">
        <v>31</v>
      </c>
      <c r="D139" s="221">
        <v>0</v>
      </c>
      <c r="E139" s="221">
        <v>0</v>
      </c>
      <c r="F139" s="221">
        <v>31</v>
      </c>
      <c r="G139" s="221">
        <v>515.55548387096769</v>
      </c>
      <c r="H139" s="221">
        <v>15982.22</v>
      </c>
      <c r="I139" s="221">
        <v>700</v>
      </c>
      <c r="J139" s="221">
        <v>21700</v>
      </c>
      <c r="K139" s="199">
        <v>720</v>
      </c>
      <c r="L139" s="7">
        <v>680</v>
      </c>
      <c r="M139" s="7">
        <v>660</v>
      </c>
      <c r="N139" s="7">
        <v>660</v>
      </c>
      <c r="O139" s="4" t="str">
        <f>IF(COUNTIF(' остататок'!C:C,A139)&gt;0,"Дубль","Уникальный")</f>
        <v>Дубль</v>
      </c>
    </row>
    <row r="140" spans="1:15">
      <c r="A140" s="220" t="s">
        <v>245</v>
      </c>
      <c r="B140" s="220" t="s">
        <v>269</v>
      </c>
      <c r="C140" s="221">
        <v>24</v>
      </c>
      <c r="D140" s="221">
        <v>0</v>
      </c>
      <c r="E140" s="221">
        <v>0</v>
      </c>
      <c r="F140" s="221">
        <v>24</v>
      </c>
      <c r="G140" s="221">
        <v>207.5</v>
      </c>
      <c r="H140" s="221">
        <v>4980</v>
      </c>
      <c r="I140" s="221">
        <v>290</v>
      </c>
      <c r="J140" s="221">
        <v>6960</v>
      </c>
      <c r="K140" s="199">
        <v>290</v>
      </c>
      <c r="L140" s="7">
        <v>260</v>
      </c>
      <c r="M140" s="7">
        <v>250</v>
      </c>
      <c r="N140" s="7">
        <v>250</v>
      </c>
      <c r="O140" s="4" t="str">
        <f>IF(COUNTIF(' остататок'!C:C,A140)&gt;0,"Дубль","Уникальный")</f>
        <v>Дубль</v>
      </c>
    </row>
    <row r="141" spans="1:15">
      <c r="A141" s="220" t="s">
        <v>240</v>
      </c>
      <c r="B141" s="220" t="s">
        <v>269</v>
      </c>
      <c r="C141" s="221">
        <v>200</v>
      </c>
      <c r="D141" s="221">
        <v>0</v>
      </c>
      <c r="E141" s="221">
        <v>0</v>
      </c>
      <c r="F141" s="221">
        <v>200</v>
      </c>
      <c r="G141" s="221">
        <v>79.42</v>
      </c>
      <c r="H141" s="221">
        <v>15884</v>
      </c>
      <c r="I141" s="221">
        <v>120</v>
      </c>
      <c r="J141" s="221">
        <v>24000</v>
      </c>
      <c r="K141" s="199">
        <v>120</v>
      </c>
      <c r="L141" s="7">
        <v>105</v>
      </c>
      <c r="M141" s="7">
        <v>95</v>
      </c>
      <c r="N141" s="7">
        <v>95</v>
      </c>
      <c r="O141" s="4" t="str">
        <f>IF(COUNTIF(' остататок'!C:C,A141)&gt;0,"Дубль","Уникальный")</f>
        <v>Дубль</v>
      </c>
    </row>
    <row r="142" spans="1:15">
      <c r="A142" s="220" t="s">
        <v>241</v>
      </c>
      <c r="B142" s="220" t="s">
        <v>269</v>
      </c>
      <c r="C142" s="221">
        <v>1504</v>
      </c>
      <c r="D142" s="221">
        <v>2</v>
      </c>
      <c r="E142" s="221">
        <v>0</v>
      </c>
      <c r="F142" s="221">
        <v>1506</v>
      </c>
      <c r="G142" s="221">
        <v>67</v>
      </c>
      <c r="H142" s="221">
        <v>100902</v>
      </c>
      <c r="I142" s="221">
        <v>95</v>
      </c>
      <c r="J142" s="221">
        <v>143070</v>
      </c>
      <c r="K142" s="199">
        <v>95</v>
      </c>
      <c r="L142" s="7">
        <v>85</v>
      </c>
      <c r="M142" s="7">
        <v>80</v>
      </c>
      <c r="N142" s="7">
        <v>75</v>
      </c>
      <c r="O142" s="4" t="str">
        <f>IF(COUNTIF(' остататок'!C:C,A142)&gt;0,"Дубль","Уникальный")</f>
        <v>Дубль</v>
      </c>
    </row>
    <row r="143" spans="1:15">
      <c r="A143" s="220" t="s">
        <v>243</v>
      </c>
      <c r="B143" s="220" t="s">
        <v>269</v>
      </c>
      <c r="C143" s="221">
        <v>75</v>
      </c>
      <c r="D143" s="221">
        <v>0</v>
      </c>
      <c r="E143" s="221">
        <v>0</v>
      </c>
      <c r="F143" s="221">
        <v>75</v>
      </c>
      <c r="G143" s="221">
        <v>57</v>
      </c>
      <c r="H143" s="221">
        <v>4275</v>
      </c>
      <c r="I143" s="221">
        <v>95</v>
      </c>
      <c r="J143" s="221">
        <v>7125</v>
      </c>
      <c r="K143" s="199">
        <v>95</v>
      </c>
      <c r="L143" s="7">
        <v>80</v>
      </c>
      <c r="M143" s="7">
        <v>73</v>
      </c>
      <c r="N143" s="7">
        <v>73</v>
      </c>
      <c r="O143" s="4" t="str">
        <f>IF(COUNTIF(' остататок'!C:C,A143)&gt;0,"Дубль","Уникальный")</f>
        <v>Дубль</v>
      </c>
    </row>
    <row r="144" spans="1:15">
      <c r="A144" s="219"/>
      <c r="B144" s="219"/>
      <c r="C144" s="219"/>
      <c r="D144" s="219"/>
      <c r="E144" s="219"/>
      <c r="F144" s="219"/>
      <c r="G144" s="219"/>
      <c r="H144" s="219"/>
      <c r="I144" s="219"/>
      <c r="J144" s="219"/>
      <c r="K144" s="197"/>
      <c r="L144" s="6"/>
      <c r="M144" s="6"/>
      <c r="N144" s="6"/>
      <c r="O144" s="4" t="str">
        <f>IF(COUNTIF(' остататок'!C:C,A144)&gt;0,"Дубль","Уникальный")</f>
        <v>Уникальный</v>
      </c>
    </row>
    <row r="145" spans="1:15">
      <c r="A145" s="220" t="s">
        <v>430</v>
      </c>
      <c r="B145" s="220" t="s">
        <v>269</v>
      </c>
      <c r="C145" s="221">
        <v>2</v>
      </c>
      <c r="D145" s="221">
        <v>0</v>
      </c>
      <c r="E145" s="221">
        <v>0</v>
      </c>
      <c r="F145" s="221">
        <v>2</v>
      </c>
      <c r="G145" s="221">
        <v>1800</v>
      </c>
      <c r="H145" s="221">
        <v>3600</v>
      </c>
      <c r="I145" s="221">
        <v>2700</v>
      </c>
      <c r="J145" s="221">
        <v>5400</v>
      </c>
      <c r="K145" s="199">
        <v>2700</v>
      </c>
      <c r="L145" s="7">
        <v>2700</v>
      </c>
      <c r="M145" s="7">
        <v>2700</v>
      </c>
      <c r="N145" s="7">
        <v>2700</v>
      </c>
      <c r="O145" s="4" t="str">
        <f>IF(COUNTIF(' остататок'!C:C,A145)&gt;0,"Дубль","Уникальный")</f>
        <v>Уникальный</v>
      </c>
    </row>
    <row r="146" spans="1:15">
      <c r="A146" s="220" t="s">
        <v>248</v>
      </c>
      <c r="B146" s="220" t="s">
        <v>269</v>
      </c>
      <c r="C146" s="221">
        <v>20</v>
      </c>
      <c r="D146" s="221">
        <v>0</v>
      </c>
      <c r="E146" s="221">
        <v>0</v>
      </c>
      <c r="F146" s="221">
        <v>20</v>
      </c>
      <c r="G146" s="221">
        <v>622</v>
      </c>
      <c r="H146" s="221">
        <v>12440</v>
      </c>
      <c r="I146" s="221">
        <v>950</v>
      </c>
      <c r="J146" s="221">
        <v>19000</v>
      </c>
      <c r="K146" s="199">
        <v>950</v>
      </c>
      <c r="L146" s="7">
        <v>950</v>
      </c>
      <c r="M146" s="7">
        <v>950</v>
      </c>
      <c r="N146" s="7">
        <v>950</v>
      </c>
      <c r="O146" s="4" t="str">
        <f>IF(COUNTIF(' остататок'!C:C,A146)&gt;0,"Дубль","Уникальный")</f>
        <v>Дубль</v>
      </c>
    </row>
    <row r="147" spans="1:15">
      <c r="A147" s="220" t="s">
        <v>247</v>
      </c>
      <c r="B147" s="220" t="s">
        <v>269</v>
      </c>
      <c r="C147" s="221">
        <v>10</v>
      </c>
      <c r="D147" s="221">
        <v>0</v>
      </c>
      <c r="E147" s="221">
        <v>0</v>
      </c>
      <c r="F147" s="221">
        <v>10</v>
      </c>
      <c r="G147" s="221">
        <v>324</v>
      </c>
      <c r="H147" s="221">
        <v>3240</v>
      </c>
      <c r="I147" s="221">
        <v>450</v>
      </c>
      <c r="J147" s="221">
        <v>4500</v>
      </c>
      <c r="K147" s="199">
        <v>450</v>
      </c>
      <c r="L147" s="7">
        <v>450</v>
      </c>
      <c r="M147" s="7">
        <v>450</v>
      </c>
      <c r="N147" s="7">
        <v>450</v>
      </c>
      <c r="O147" s="4" t="str">
        <f>IF(COUNTIF(' остататок'!C:C,A147)&gt;0,"Дубль","Уникальный")</f>
        <v>Дубль</v>
      </c>
    </row>
    <row r="148" spans="1:15">
      <c r="A148" s="219"/>
      <c r="B148" s="219"/>
      <c r="C148" s="219"/>
      <c r="D148" s="219"/>
      <c r="E148" s="219"/>
      <c r="F148" s="219"/>
      <c r="G148" s="219"/>
      <c r="H148" s="219"/>
      <c r="I148" s="219"/>
      <c r="J148" s="219"/>
      <c r="K148" s="197"/>
      <c r="L148" s="6"/>
      <c r="M148" s="6"/>
      <c r="N148" s="6"/>
      <c r="O148" s="4" t="str">
        <f>IF(COUNTIF(' остататок'!C:C,A148)&gt;0,"Дубль","Уникальный")</f>
        <v>Уникальный</v>
      </c>
    </row>
    <row r="149" spans="1:15">
      <c r="A149" s="220" t="s">
        <v>129</v>
      </c>
      <c r="B149" s="220" t="s">
        <v>269</v>
      </c>
      <c r="C149" s="221">
        <v>17</v>
      </c>
      <c r="D149" s="221">
        <v>0</v>
      </c>
      <c r="E149" s="221">
        <v>0</v>
      </c>
      <c r="F149" s="221">
        <v>17</v>
      </c>
      <c r="G149" s="221">
        <v>20</v>
      </c>
      <c r="H149" s="221">
        <v>340</v>
      </c>
      <c r="I149" s="221">
        <v>0</v>
      </c>
      <c r="J149" s="221">
        <v>0</v>
      </c>
      <c r="K149" s="199">
        <v>0</v>
      </c>
      <c r="L149" s="7">
        <v>0</v>
      </c>
      <c r="M149" s="7">
        <v>75</v>
      </c>
      <c r="N149" s="7">
        <v>75</v>
      </c>
      <c r="O149" s="4" t="str">
        <f>IF(COUNTIF(' остататок'!C:C,A149)&gt;0,"Дубль","Уникальный")</f>
        <v>Дубль</v>
      </c>
    </row>
    <row r="150" spans="1:15">
      <c r="A150" s="220" t="s">
        <v>245</v>
      </c>
      <c r="B150" s="220" t="s">
        <v>269</v>
      </c>
      <c r="C150" s="221">
        <v>24</v>
      </c>
      <c r="D150" s="221">
        <v>0</v>
      </c>
      <c r="E150" s="221">
        <v>0</v>
      </c>
      <c r="F150" s="221">
        <v>24</v>
      </c>
      <c r="G150" s="221">
        <v>207.5</v>
      </c>
      <c r="H150" s="221">
        <v>4980</v>
      </c>
      <c r="I150" s="221">
        <v>290</v>
      </c>
      <c r="J150" s="221">
        <v>6960</v>
      </c>
      <c r="K150" s="199">
        <v>290</v>
      </c>
      <c r="L150" s="7">
        <v>260</v>
      </c>
      <c r="M150" s="7">
        <v>250</v>
      </c>
      <c r="N150" s="7">
        <v>250</v>
      </c>
      <c r="O150" s="4" t="str">
        <f>IF(COUNTIF(' остататок'!C:C,A150)&gt;0,"Дубль","Уникальный")</f>
        <v>Дубль</v>
      </c>
    </row>
    <row r="151" spans="1:15">
      <c r="A151" s="220" t="s">
        <v>104</v>
      </c>
      <c r="B151" s="220" t="s">
        <v>269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160</v>
      </c>
      <c r="J151" s="221">
        <v>0</v>
      </c>
      <c r="K151" s="199">
        <v>160</v>
      </c>
      <c r="L151" s="7">
        <v>140</v>
      </c>
      <c r="M151" s="7">
        <v>133</v>
      </c>
      <c r="N151" s="7">
        <v>133</v>
      </c>
      <c r="O151" s="4" t="str">
        <f>IF(COUNTIF(' остататок'!C:C,A151)&gt;0,"Дубль","Уникальный")</f>
        <v>Дубль</v>
      </c>
    </row>
    <row r="152" spans="1:15">
      <c r="A152" s="220" t="s">
        <v>239</v>
      </c>
      <c r="B152" s="220" t="s">
        <v>269</v>
      </c>
      <c r="C152" s="221">
        <v>30</v>
      </c>
      <c r="D152" s="221">
        <v>0</v>
      </c>
      <c r="E152" s="221">
        <v>0</v>
      </c>
      <c r="F152" s="221">
        <v>30</v>
      </c>
      <c r="G152" s="221">
        <v>98</v>
      </c>
      <c r="H152" s="221">
        <v>2940</v>
      </c>
      <c r="I152" s="221">
        <v>150</v>
      </c>
      <c r="J152" s="221">
        <v>4500</v>
      </c>
      <c r="K152" s="199">
        <v>150</v>
      </c>
      <c r="L152" s="7">
        <v>140</v>
      </c>
      <c r="M152" s="7">
        <v>130</v>
      </c>
      <c r="N152" s="7">
        <v>130</v>
      </c>
      <c r="O152" s="4" t="str">
        <f>IF(COUNTIF(' остататок'!C:C,A152)&gt;0,"Дубль","Уникальный")</f>
        <v>Дубль</v>
      </c>
    </row>
    <row r="153" spans="1:15">
      <c r="A153" s="220" t="s">
        <v>240</v>
      </c>
      <c r="B153" s="220" t="s">
        <v>269</v>
      </c>
      <c r="C153" s="221">
        <v>216</v>
      </c>
      <c r="D153" s="221">
        <v>0</v>
      </c>
      <c r="E153" s="221">
        <v>0</v>
      </c>
      <c r="F153" s="221">
        <v>216</v>
      </c>
      <c r="G153" s="221">
        <v>79.388888888888886</v>
      </c>
      <c r="H153" s="221">
        <v>17148</v>
      </c>
      <c r="I153" s="221">
        <v>120</v>
      </c>
      <c r="J153" s="221">
        <v>25920</v>
      </c>
      <c r="K153" s="199">
        <v>120</v>
      </c>
      <c r="L153" s="7">
        <v>105</v>
      </c>
      <c r="M153" s="7">
        <v>95</v>
      </c>
      <c r="N153" s="7">
        <v>95</v>
      </c>
      <c r="O153" s="4" t="str">
        <f>IF(COUNTIF(' остататок'!C:C,A153)&gt;0,"Дубль","Уникальный")</f>
        <v>Дубль</v>
      </c>
    </row>
    <row r="154" spans="1:15">
      <c r="A154" s="220" t="s">
        <v>244</v>
      </c>
      <c r="B154" s="220" t="s">
        <v>269</v>
      </c>
      <c r="C154" s="221">
        <v>20</v>
      </c>
      <c r="D154" s="221">
        <v>0</v>
      </c>
      <c r="E154" s="221">
        <v>0</v>
      </c>
      <c r="F154" s="221">
        <v>20</v>
      </c>
      <c r="G154" s="221">
        <v>65</v>
      </c>
      <c r="H154" s="221">
        <v>1300</v>
      </c>
      <c r="I154" s="221">
        <v>100</v>
      </c>
      <c r="J154" s="221">
        <v>2000</v>
      </c>
      <c r="K154" s="199">
        <v>100</v>
      </c>
      <c r="L154" s="7">
        <v>84</v>
      </c>
      <c r="M154" s="7">
        <v>78</v>
      </c>
      <c r="N154" s="7">
        <v>78</v>
      </c>
      <c r="O154" s="4" t="str">
        <f>IF(COUNTIF(' остататок'!C:C,A154)&gt;0,"Дубль","Уникальный")</f>
        <v>Дубль</v>
      </c>
    </row>
    <row r="155" spans="1:15">
      <c r="A155" s="220" t="s">
        <v>241</v>
      </c>
      <c r="B155" s="220" t="s">
        <v>269</v>
      </c>
      <c r="C155" s="221">
        <v>1728</v>
      </c>
      <c r="D155" s="221">
        <v>2</v>
      </c>
      <c r="E155" s="221">
        <v>0</v>
      </c>
      <c r="F155" s="221">
        <v>1730</v>
      </c>
      <c r="G155" s="221">
        <v>67</v>
      </c>
      <c r="H155" s="221">
        <v>115910</v>
      </c>
      <c r="I155" s="221">
        <v>95</v>
      </c>
      <c r="J155" s="221">
        <v>164350</v>
      </c>
      <c r="K155" s="199">
        <v>95</v>
      </c>
      <c r="L155" s="7">
        <v>85</v>
      </c>
      <c r="M155" s="7">
        <v>80</v>
      </c>
      <c r="N155" s="7">
        <v>80</v>
      </c>
      <c r="O155" s="4" t="str">
        <f>IF(COUNTIF(' остататок'!C:C,A155)&gt;0,"Дубль","Уникальный")</f>
        <v>Дубль</v>
      </c>
    </row>
    <row r="156" spans="1:15">
      <c r="A156" s="220" t="s">
        <v>243</v>
      </c>
      <c r="B156" s="220" t="s">
        <v>269</v>
      </c>
      <c r="C156" s="221">
        <v>75</v>
      </c>
      <c r="D156" s="221">
        <v>0</v>
      </c>
      <c r="E156" s="221">
        <v>0</v>
      </c>
      <c r="F156" s="221">
        <v>75</v>
      </c>
      <c r="G156" s="221">
        <v>57</v>
      </c>
      <c r="H156" s="221">
        <v>4275</v>
      </c>
      <c r="I156" s="221">
        <v>95</v>
      </c>
      <c r="J156" s="221">
        <v>7125</v>
      </c>
      <c r="K156" s="199">
        <v>95</v>
      </c>
      <c r="L156" s="7">
        <v>80</v>
      </c>
      <c r="M156" s="7">
        <v>73</v>
      </c>
      <c r="N156" s="7">
        <v>73</v>
      </c>
      <c r="O156" s="4" t="str">
        <f>IF(COUNTIF(' остататок'!C:C,A156)&gt;0,"Дубль","Уникальный")</f>
        <v>Дубль</v>
      </c>
    </row>
    <row r="157" spans="1:15">
      <c r="A157" s="219"/>
      <c r="B157" s="219"/>
      <c r="C157" s="219"/>
      <c r="D157" s="219"/>
      <c r="E157" s="219"/>
      <c r="F157" s="219"/>
      <c r="G157" s="219"/>
      <c r="H157" s="219"/>
      <c r="I157" s="219"/>
      <c r="J157" s="219"/>
      <c r="K157" s="197"/>
      <c r="L157" s="6"/>
      <c r="M157" s="6"/>
      <c r="N157" s="6"/>
      <c r="O157" s="4" t="str">
        <f>IF(COUNTIF(' остататок'!C:C,A157)&gt;0,"Дубль","Уникальный")</f>
        <v>Уникальный</v>
      </c>
    </row>
    <row r="158" spans="1:15">
      <c r="A158" s="220" t="s">
        <v>430</v>
      </c>
      <c r="B158" s="220" t="s">
        <v>269</v>
      </c>
      <c r="C158" s="221">
        <v>2</v>
      </c>
      <c r="D158" s="221">
        <v>0</v>
      </c>
      <c r="E158" s="221">
        <v>0</v>
      </c>
      <c r="F158" s="221">
        <v>2</v>
      </c>
      <c r="G158" s="221">
        <v>1800</v>
      </c>
      <c r="H158" s="221">
        <v>3600</v>
      </c>
      <c r="I158" s="221">
        <v>2700</v>
      </c>
      <c r="J158" s="221">
        <v>5400</v>
      </c>
      <c r="K158" s="199">
        <v>2700</v>
      </c>
      <c r="L158" s="7">
        <v>2700</v>
      </c>
      <c r="M158" s="7">
        <v>2700</v>
      </c>
      <c r="N158" s="7">
        <v>2700</v>
      </c>
      <c r="O158" s="4" t="str">
        <f>IF(COUNTIF(' остататок'!C:C,A158)&gt;0,"Дубль","Уникальный")</f>
        <v>Уникальный</v>
      </c>
    </row>
    <row r="159" spans="1:15">
      <c r="A159" s="220" t="s">
        <v>248</v>
      </c>
      <c r="B159" s="220" t="s">
        <v>269</v>
      </c>
      <c r="C159" s="221">
        <v>20</v>
      </c>
      <c r="D159" s="221">
        <v>0</v>
      </c>
      <c r="E159" s="221">
        <v>0</v>
      </c>
      <c r="F159" s="221">
        <v>20</v>
      </c>
      <c r="G159" s="221">
        <v>622</v>
      </c>
      <c r="H159" s="221">
        <v>12440</v>
      </c>
      <c r="I159" s="221">
        <v>950</v>
      </c>
      <c r="J159" s="221">
        <v>19000</v>
      </c>
      <c r="K159" s="199">
        <v>950</v>
      </c>
      <c r="L159" s="7">
        <v>950</v>
      </c>
      <c r="M159" s="7">
        <v>950</v>
      </c>
      <c r="N159" s="7">
        <v>950</v>
      </c>
      <c r="O159" s="4" t="str">
        <f>IF(COUNTIF(' остататок'!C:C,A159)&gt;0,"Дубль","Уникальный")</f>
        <v>Дубль</v>
      </c>
    </row>
    <row r="160" spans="1:15">
      <c r="A160" s="220" t="s">
        <v>247</v>
      </c>
      <c r="B160" s="220" t="s">
        <v>269</v>
      </c>
      <c r="C160" s="221">
        <v>10</v>
      </c>
      <c r="D160" s="221">
        <v>0</v>
      </c>
      <c r="E160" s="221">
        <v>0</v>
      </c>
      <c r="F160" s="221">
        <v>10</v>
      </c>
      <c r="G160" s="221">
        <v>324</v>
      </c>
      <c r="H160" s="221">
        <v>3240</v>
      </c>
      <c r="I160" s="221">
        <v>450</v>
      </c>
      <c r="J160" s="221">
        <v>4500</v>
      </c>
      <c r="K160" s="199">
        <v>450</v>
      </c>
      <c r="L160" s="7">
        <v>450</v>
      </c>
      <c r="M160" s="7">
        <v>450</v>
      </c>
      <c r="N160" s="7">
        <v>450</v>
      </c>
      <c r="O160" s="4" t="str">
        <f>IF(COUNTIF(' остататок'!C:C,A160)&gt;0,"Дубль","Уникальный")</f>
        <v>Дубль</v>
      </c>
    </row>
    <row r="161" spans="1:15">
      <c r="A161" s="219"/>
      <c r="B161" s="219"/>
      <c r="C161" s="219"/>
      <c r="D161" s="219"/>
      <c r="E161" s="219"/>
      <c r="F161" s="219"/>
      <c r="G161" s="219"/>
      <c r="H161" s="219"/>
      <c r="I161" s="219"/>
      <c r="J161" s="219"/>
      <c r="K161" s="197"/>
      <c r="L161" s="6"/>
      <c r="M161" s="6"/>
      <c r="N161" s="6"/>
      <c r="O161" s="4" t="str">
        <f>IF(COUNTIF(' остататок'!C:C,A161)&gt;0,"Дубль","Уникальный")</f>
        <v>Уникальный</v>
      </c>
    </row>
    <row r="162" spans="1:15">
      <c r="A162" s="220" t="s">
        <v>132</v>
      </c>
      <c r="B162" s="220" t="s">
        <v>269</v>
      </c>
      <c r="C162" s="221">
        <v>-20000</v>
      </c>
      <c r="D162" s="221">
        <v>0</v>
      </c>
      <c r="E162" s="221">
        <v>0</v>
      </c>
      <c r="F162" s="221">
        <v>-20000</v>
      </c>
      <c r="G162" s="221">
        <v>0</v>
      </c>
      <c r="H162" s="221">
        <v>0</v>
      </c>
      <c r="I162" s="221">
        <v>0</v>
      </c>
      <c r="J162" s="221">
        <v>0</v>
      </c>
      <c r="K162" s="199">
        <v>0</v>
      </c>
      <c r="L162" s="7">
        <v>0</v>
      </c>
      <c r="M162" s="7">
        <v>0</v>
      </c>
      <c r="N162" s="7">
        <v>0</v>
      </c>
      <c r="O162" s="4" t="str">
        <f>IF(COUNTIF(' остататок'!C:C,A162)&gt;0,"Дубль","Уникальный")</f>
        <v>Дубль</v>
      </c>
    </row>
    <row r="163" spans="1:15">
      <c r="A163" s="220" t="s">
        <v>131</v>
      </c>
      <c r="B163" s="220" t="s">
        <v>269</v>
      </c>
      <c r="C163" s="221">
        <v>0</v>
      </c>
      <c r="D163" s="221">
        <v>0</v>
      </c>
      <c r="E163" s="221">
        <v>0</v>
      </c>
      <c r="F163" s="221">
        <v>0</v>
      </c>
      <c r="G163" s="221">
        <v>0</v>
      </c>
      <c r="H163" s="221">
        <v>0</v>
      </c>
      <c r="I163" s="221">
        <v>0</v>
      </c>
      <c r="J163" s="221">
        <v>0</v>
      </c>
      <c r="K163" s="199">
        <v>0</v>
      </c>
      <c r="L163" s="7">
        <v>0</v>
      </c>
      <c r="M163" s="7">
        <v>0</v>
      </c>
      <c r="N163" s="7">
        <v>0</v>
      </c>
      <c r="O163" s="4" t="str">
        <f>IF(COUNTIF(' остататок'!C:C,A163)&gt;0,"Дубль","Уникальный")</f>
        <v>Дубль</v>
      </c>
    </row>
    <row r="164" spans="1:15">
      <c r="A164" s="220" t="s">
        <v>129</v>
      </c>
      <c r="B164" s="220" t="s">
        <v>269</v>
      </c>
      <c r="C164" s="221">
        <v>-2</v>
      </c>
      <c r="D164" s="221">
        <v>0</v>
      </c>
      <c r="E164" s="221">
        <v>0</v>
      </c>
      <c r="F164" s="221">
        <v>-2</v>
      </c>
      <c r="G164" s="221">
        <v>0</v>
      </c>
      <c r="H164" s="221">
        <v>0</v>
      </c>
      <c r="I164" s="221">
        <v>0</v>
      </c>
      <c r="J164" s="221">
        <v>0</v>
      </c>
      <c r="K164" s="199">
        <v>0</v>
      </c>
      <c r="L164" s="7">
        <v>0</v>
      </c>
      <c r="M164" s="7">
        <v>75</v>
      </c>
      <c r="N164" s="7">
        <v>0</v>
      </c>
      <c r="O164" s="4" t="str">
        <f>IF(COUNTIF(' остататок'!C:C,A164)&gt;0,"Дубль","Уникальный")</f>
        <v>Дубль</v>
      </c>
    </row>
    <row r="165" spans="1:15">
      <c r="A165" s="220" t="s">
        <v>128</v>
      </c>
      <c r="B165" s="220" t="s">
        <v>269</v>
      </c>
      <c r="C165" s="221">
        <v>-1</v>
      </c>
      <c r="D165" s="221">
        <v>0</v>
      </c>
      <c r="E165" s="221">
        <v>0</v>
      </c>
      <c r="F165" s="221">
        <v>-1</v>
      </c>
      <c r="G165" s="221">
        <v>0</v>
      </c>
      <c r="H165" s="221">
        <v>0</v>
      </c>
      <c r="I165" s="221">
        <v>0</v>
      </c>
      <c r="J165" s="221">
        <v>0</v>
      </c>
      <c r="K165" s="199">
        <v>0</v>
      </c>
      <c r="L165" s="7">
        <v>0</v>
      </c>
      <c r="M165" s="7">
        <v>350</v>
      </c>
      <c r="N165" s="7">
        <v>0</v>
      </c>
      <c r="O165" s="4" t="str">
        <f>IF(COUNTIF(' остататок'!C:C,A165)&gt;0,"Дубль","Уникальный")</f>
        <v>Дубль</v>
      </c>
    </row>
    <row r="166" spans="1:15">
      <c r="A166" s="220" t="s">
        <v>130</v>
      </c>
      <c r="B166" s="220" t="s">
        <v>269</v>
      </c>
      <c r="C166" s="221">
        <v>0</v>
      </c>
      <c r="D166" s="221">
        <v>0</v>
      </c>
      <c r="E166" s="221">
        <v>0</v>
      </c>
      <c r="F166" s="221">
        <v>0</v>
      </c>
      <c r="G166" s="221">
        <v>0</v>
      </c>
      <c r="H166" s="221">
        <v>0</v>
      </c>
      <c r="I166" s="221">
        <v>0</v>
      </c>
      <c r="J166" s="221">
        <v>0</v>
      </c>
      <c r="K166" s="199">
        <v>0</v>
      </c>
      <c r="L166" s="7">
        <v>0</v>
      </c>
      <c r="M166" s="7">
        <v>20</v>
      </c>
      <c r="N166" s="7">
        <v>0</v>
      </c>
      <c r="O166" s="4" t="str">
        <f>IF(COUNTIF(' остататок'!C:C,A166)&gt;0,"Дубль","Уникальный")</f>
        <v>Дубль</v>
      </c>
    </row>
  </sheetData>
  <conditionalFormatting sqref="O1">
    <cfRule type="containsText" dxfId="1" priority="2" operator="containsText" text="Уникальный">
      <formula>NOT(ISERROR(SEARCH("Уникальный",O1)))</formula>
    </cfRule>
  </conditionalFormatting>
  <conditionalFormatting sqref="O2:O166">
    <cfRule type="containsText" dxfId="0" priority="1" operator="containsText" text="Уникальный">
      <formula>NOT(ISERROR(SEARCH("Уникальный",O2)))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Прайс</vt:lpstr>
      <vt:lpstr>Вычисления</vt:lpstr>
      <vt:lpstr> остататок</vt:lpstr>
      <vt:lpstr>Выгрузка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2015-06-05T18:17:20Z</dcterms:created>
  <dcterms:modified xsi:type="dcterms:W3CDTF">2025-09-25T08:56:13Z</dcterms:modified>
</cp:coreProperties>
</file>